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autoCompressPictures="0" defaultThemeVersion="124226"/>
  <mc:AlternateContent xmlns:mc="http://schemas.openxmlformats.org/markup-compatibility/2006">
    <mc:Choice Requires="x15">
      <x15ac:absPath xmlns:x15ac="http://schemas.microsoft.com/office/spreadsheetml/2010/11/ac" url="H:\Backup 2142017\Documents\Six Year Plan\July 1 2022\"/>
    </mc:Choice>
  </mc:AlternateContent>
  <xr:revisionPtr revIDLastSave="0" documentId="13_ncr:1_{619A8D4D-4BEF-42EC-9B9F-9F3A5B2E1CAD}" xr6:coauthVersionLast="36" xr6:coauthVersionMax="36" xr10:uidLastSave="{00000000-0000-0000-0000-000000000000}"/>
  <bookViews>
    <workbookView xWindow="0" yWindow="0" windowWidth="21570" windowHeight="7920"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'3-Academic-Financial'!$A$1:$R$59</definedName>
    <definedName name="_xlnm.Print_Area" localSheetId="5">'4-GF Request'!$A$1:$L$13</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O38" i="5" l="1"/>
  <c r="N38" i="5"/>
  <c r="L38" i="5"/>
  <c r="K38" i="5"/>
  <c r="O37" i="5" l="1"/>
  <c r="O36" i="5"/>
  <c r="N36" i="5"/>
  <c r="O35" i="5"/>
  <c r="O34" i="5"/>
  <c r="N34" i="5"/>
  <c r="O33" i="5"/>
  <c r="O32" i="5"/>
  <c r="N32" i="5"/>
  <c r="L37" i="5"/>
  <c r="L36" i="5"/>
  <c r="K36" i="5"/>
  <c r="L35" i="5"/>
  <c r="L34" i="5"/>
  <c r="K34" i="5"/>
  <c r="L33" i="5"/>
  <c r="L32" i="5"/>
  <c r="K32" i="5"/>
  <c r="O23" i="5" l="1"/>
  <c r="N23" i="5"/>
  <c r="M23" i="5"/>
  <c r="L23" i="5"/>
  <c r="K23" i="5"/>
  <c r="J23" i="5" s="1"/>
  <c r="O22" i="5"/>
  <c r="N22" i="5"/>
  <c r="M22" i="5"/>
  <c r="L22" i="5"/>
  <c r="K22" i="5"/>
  <c r="J22" i="5" s="1"/>
  <c r="O21" i="5"/>
  <c r="L21" i="5"/>
  <c r="J21" i="5" s="1"/>
  <c r="O20" i="5"/>
  <c r="M20" i="5"/>
  <c r="L20" i="5"/>
  <c r="J20" i="5"/>
  <c r="O19" i="5"/>
  <c r="M19" i="5"/>
  <c r="L19" i="5"/>
  <c r="J19" i="5" s="1"/>
  <c r="O18" i="5"/>
  <c r="L18" i="5"/>
  <c r="O17" i="5"/>
  <c r="L17" i="5"/>
  <c r="O16" i="5"/>
  <c r="L16" i="5"/>
  <c r="O15" i="5"/>
  <c r="L15" i="5"/>
  <c r="O14" i="5"/>
  <c r="L14" i="5"/>
  <c r="O13" i="5"/>
  <c r="L13" i="5"/>
  <c r="O12" i="5"/>
  <c r="L12" i="5"/>
  <c r="O11" i="5"/>
  <c r="L11" i="5"/>
  <c r="M56" i="28" l="1"/>
  <c r="M55" i="28"/>
  <c r="M54" i="28"/>
  <c r="M53" i="28"/>
  <c r="S53" i="28" s="1"/>
  <c r="M52" i="28"/>
  <c r="M51" i="28"/>
  <c r="M43" i="28"/>
  <c r="M42" i="28"/>
  <c r="S42" i="28" s="1"/>
  <c r="M41" i="28"/>
  <c r="M40" i="28"/>
  <c r="S40" i="28" s="1"/>
  <c r="M39" i="28"/>
  <c r="M38" i="28"/>
  <c r="S38" i="28" s="1"/>
  <c r="M30" i="28"/>
  <c r="M29" i="28"/>
  <c r="M28" i="28"/>
  <c r="S28" i="28" s="1"/>
  <c r="M27" i="28"/>
  <c r="S27" i="28" s="1"/>
  <c r="M26" i="28"/>
  <c r="M25" i="28"/>
  <c r="R57" i="28"/>
  <c r="Q57" i="28"/>
  <c r="P57" i="28"/>
  <c r="N57" i="28"/>
  <c r="O57" i="28" s="1"/>
  <c r="S56" i="28"/>
  <c r="O56" i="28"/>
  <c r="S55" i="28"/>
  <c r="O55" i="28"/>
  <c r="O54" i="28"/>
  <c r="S54" i="28"/>
  <c r="O53" i="28"/>
  <c r="S52" i="28"/>
  <c r="O52" i="28"/>
  <c r="T51" i="28"/>
  <c r="U51" i="28" s="1"/>
  <c r="S51" i="28"/>
  <c r="O51" i="28"/>
  <c r="R44" i="28"/>
  <c r="Q44" i="28"/>
  <c r="P44" i="28"/>
  <c r="N44" i="28"/>
  <c r="O44" i="28" s="1"/>
  <c r="O43" i="28"/>
  <c r="S43" i="28"/>
  <c r="O42" i="28"/>
  <c r="S41" i="28"/>
  <c r="O41" i="28"/>
  <c r="O40" i="28"/>
  <c r="O39" i="28"/>
  <c r="S39" i="28"/>
  <c r="T38" i="28"/>
  <c r="U38" i="28" s="1"/>
  <c r="O38" i="28"/>
  <c r="R31" i="28"/>
  <c r="Q31" i="28"/>
  <c r="P31" i="28"/>
  <c r="N31" i="28"/>
  <c r="O31" i="28" s="1"/>
  <c r="O30" i="28"/>
  <c r="S30" i="28"/>
  <c r="S29" i="28"/>
  <c r="O29" i="28"/>
  <c r="O28" i="28"/>
  <c r="O27" i="28"/>
  <c r="O26" i="28"/>
  <c r="S26" i="28"/>
  <c r="U25" i="28"/>
  <c r="T25" i="28"/>
  <c r="O25" i="28"/>
  <c r="S25" i="28"/>
  <c r="K13" i="21"/>
  <c r="J13" i="21"/>
  <c r="I13" i="21"/>
  <c r="H13" i="21"/>
  <c r="K31" i="5"/>
  <c r="K49" i="5" s="1"/>
  <c r="J31" i="5"/>
  <c r="J49" i="5" s="1"/>
  <c r="O25" i="5"/>
  <c r="O31" i="5" s="1"/>
  <c r="O49" i="5" s="1"/>
  <c r="K58" i="5" s="1"/>
  <c r="N25" i="5"/>
  <c r="N31" i="5" s="1"/>
  <c r="N49" i="5" s="1"/>
  <c r="M25" i="5"/>
  <c r="M31" i="5" s="1"/>
  <c r="M49" i="5" s="1"/>
  <c r="L25" i="5"/>
  <c r="L31" i="5" s="1"/>
  <c r="L49" i="5" s="1"/>
  <c r="K25" i="5"/>
  <c r="J25" i="5"/>
  <c r="H29" i="2"/>
  <c r="G29" i="2"/>
  <c r="F29" i="2"/>
  <c r="H22" i="2"/>
  <c r="G22" i="2"/>
  <c r="F22" i="2"/>
  <c r="J15" i="29"/>
  <c r="H15" i="29"/>
  <c r="J9" i="29"/>
  <c r="H9" i="29"/>
  <c r="J58" i="5" l="1"/>
  <c r="S57" i="28"/>
  <c r="M57" i="28"/>
  <c r="M44" i="28"/>
  <c r="S44" i="28"/>
  <c r="S31" i="28"/>
  <c r="M31" i="28"/>
  <c r="E41" i="5"/>
  <c r="F41" i="5"/>
  <c r="H41" i="5"/>
  <c r="G41" i="5" s="1"/>
  <c r="I41" i="5"/>
  <c r="D41" i="5" l="1"/>
  <c r="E15" i="29"/>
  <c r="E9" i="29"/>
  <c r="C9" i="29"/>
  <c r="C15" i="29"/>
  <c r="A2" i="29" l="1"/>
  <c r="A2" i="28" l="1"/>
  <c r="G56" i="28"/>
  <c r="F56" i="28"/>
  <c r="E56" i="28"/>
  <c r="C56" i="28"/>
  <c r="D56" i="28" s="1"/>
  <c r="G55" i="28"/>
  <c r="F55" i="28"/>
  <c r="E55" i="28"/>
  <c r="C55" i="28"/>
  <c r="D55" i="28" s="1"/>
  <c r="G54" i="28"/>
  <c r="F54" i="28"/>
  <c r="E54" i="28"/>
  <c r="C54" i="28"/>
  <c r="D54" i="28" s="1"/>
  <c r="G53" i="28"/>
  <c r="F53" i="28"/>
  <c r="E53" i="28"/>
  <c r="C53" i="28"/>
  <c r="D53" i="28" s="1"/>
  <c r="G52" i="28"/>
  <c r="F52" i="28"/>
  <c r="E52" i="28"/>
  <c r="C52" i="28"/>
  <c r="D52" i="28" s="1"/>
  <c r="G51" i="28"/>
  <c r="F51" i="28"/>
  <c r="E51" i="28"/>
  <c r="C51" i="28"/>
  <c r="G43" i="28"/>
  <c r="F43" i="28"/>
  <c r="E43" i="28"/>
  <c r="C43" i="28"/>
  <c r="D43" i="28" s="1"/>
  <c r="G42" i="28"/>
  <c r="F42" i="28"/>
  <c r="E42" i="28"/>
  <c r="C42" i="28"/>
  <c r="D42" i="28" s="1"/>
  <c r="G41" i="28"/>
  <c r="F41" i="28"/>
  <c r="E41" i="28"/>
  <c r="C41" i="28"/>
  <c r="D41" i="28" s="1"/>
  <c r="G40" i="28"/>
  <c r="F40" i="28"/>
  <c r="E40" i="28"/>
  <c r="C40" i="28"/>
  <c r="D40" i="28" s="1"/>
  <c r="G39" i="28"/>
  <c r="F39" i="28"/>
  <c r="E39" i="28"/>
  <c r="C39" i="28"/>
  <c r="D39" i="28" s="1"/>
  <c r="G38" i="28"/>
  <c r="F38" i="28"/>
  <c r="E38" i="28"/>
  <c r="C38" i="28"/>
  <c r="D38" i="28" s="1"/>
  <c r="G30" i="28"/>
  <c r="F30" i="28"/>
  <c r="E30" i="28"/>
  <c r="C30" i="28"/>
  <c r="D30" i="28" s="1"/>
  <c r="G29" i="28"/>
  <c r="F29" i="28"/>
  <c r="E29" i="28"/>
  <c r="C29" i="28"/>
  <c r="D29" i="28" s="1"/>
  <c r="G28" i="28"/>
  <c r="F28" i="28"/>
  <c r="E28" i="28"/>
  <c r="C28" i="28"/>
  <c r="D28" i="28" s="1"/>
  <c r="G27" i="28"/>
  <c r="F27" i="28"/>
  <c r="E27" i="28"/>
  <c r="C27" i="28"/>
  <c r="D27" i="28" s="1"/>
  <c r="G26" i="28"/>
  <c r="F26" i="28"/>
  <c r="E26" i="28"/>
  <c r="C26" i="28"/>
  <c r="D26" i="28" s="1"/>
  <c r="G25" i="28"/>
  <c r="F25" i="28"/>
  <c r="E25" i="28"/>
  <c r="C25" i="28"/>
  <c r="G17" i="28"/>
  <c r="F17" i="28"/>
  <c r="E17" i="28"/>
  <c r="C17" i="28"/>
  <c r="D17" i="28" s="1"/>
  <c r="G16" i="28"/>
  <c r="F16" i="28"/>
  <c r="D16" i="28"/>
  <c r="G15" i="28"/>
  <c r="F15" i="28"/>
  <c r="E15" i="28"/>
  <c r="C15" i="28"/>
  <c r="D15" i="28" s="1"/>
  <c r="G14" i="28"/>
  <c r="F14" i="28"/>
  <c r="D14" i="28"/>
  <c r="G13" i="28"/>
  <c r="F13" i="28"/>
  <c r="E13" i="28"/>
  <c r="C13" i="28"/>
  <c r="I12" i="28"/>
  <c r="J12" i="28" s="1"/>
  <c r="G12" i="28"/>
  <c r="F12" i="28"/>
  <c r="D12" i="28"/>
  <c r="F44" i="28" l="1"/>
  <c r="G57" i="28"/>
  <c r="F18" i="28"/>
  <c r="C18" i="28"/>
  <c r="D18" i="28" s="1"/>
  <c r="G31" i="28"/>
  <c r="C57" i="28"/>
  <c r="D57" i="28" s="1"/>
  <c r="D13" i="28"/>
  <c r="C31" i="28"/>
  <c r="D31" i="28" s="1"/>
  <c r="I38" i="28"/>
  <c r="J38" i="28" s="1"/>
  <c r="D51" i="28"/>
  <c r="I51" i="28"/>
  <c r="J51" i="28" s="1"/>
  <c r="E18" i="28"/>
  <c r="D25" i="28"/>
  <c r="I25" i="28"/>
  <c r="J25" i="28" s="1"/>
  <c r="C44" i="28"/>
  <c r="D44" i="28" s="1"/>
  <c r="G44" i="28"/>
  <c r="F57" i="28"/>
  <c r="G18" i="28"/>
  <c r="E31" i="28"/>
  <c r="E44" i="28"/>
  <c r="E57" i="28"/>
  <c r="F31" i="28"/>
  <c r="E32" i="5"/>
  <c r="F13" i="21" l="1"/>
  <c r="H44" i="5"/>
  <c r="I44" i="5"/>
  <c r="E44" i="5"/>
  <c r="F44" i="5"/>
  <c r="I47" i="5"/>
  <c r="H47" i="5"/>
  <c r="G47" i="5" s="1"/>
  <c r="F47" i="5"/>
  <c r="E47" i="5"/>
  <c r="E30" i="2"/>
  <c r="D30" i="2"/>
  <c r="C30" i="2"/>
  <c r="B30" i="2"/>
  <c r="E28" i="2"/>
  <c r="E27" i="2"/>
  <c r="D28" i="2"/>
  <c r="D27" i="2"/>
  <c r="C28" i="2"/>
  <c r="C27" i="2"/>
  <c r="B28" i="2"/>
  <c r="B27" i="2"/>
  <c r="I40" i="5"/>
  <c r="G40" i="5" s="1"/>
  <c r="I37" i="5"/>
  <c r="G37" i="5" s="1"/>
  <c r="I35" i="5"/>
  <c r="G35" i="5" s="1"/>
  <c r="F40" i="5"/>
  <c r="D40" i="5" s="1"/>
  <c r="F37" i="5"/>
  <c r="D37" i="5" s="1"/>
  <c r="F35" i="5"/>
  <c r="D35" i="5" s="1"/>
  <c r="F33" i="5"/>
  <c r="D33" i="5" s="1"/>
  <c r="I33" i="5"/>
  <c r="G33" i="5" s="1"/>
  <c r="A2" i="21"/>
  <c r="G13" i="21"/>
  <c r="H48" i="5"/>
  <c r="H46" i="5"/>
  <c r="I46" i="5"/>
  <c r="H45" i="5"/>
  <c r="I45" i="5"/>
  <c r="H43" i="5"/>
  <c r="H42" i="5"/>
  <c r="H39" i="5"/>
  <c r="H36" i="5"/>
  <c r="H34" i="5"/>
  <c r="H32" i="5"/>
  <c r="I32" i="5"/>
  <c r="E48" i="5"/>
  <c r="E46" i="5"/>
  <c r="E45" i="5"/>
  <c r="E43" i="5"/>
  <c r="E42" i="5"/>
  <c r="E39" i="5"/>
  <c r="E36" i="5"/>
  <c r="E34" i="5"/>
  <c r="H23" i="5"/>
  <c r="H22" i="5"/>
  <c r="E23" i="5"/>
  <c r="E22" i="5"/>
  <c r="F11" i="5"/>
  <c r="I11" i="5"/>
  <c r="I48" i="5"/>
  <c r="I43" i="5"/>
  <c r="I42" i="5"/>
  <c r="I39" i="5"/>
  <c r="I36" i="5"/>
  <c r="I34" i="5"/>
  <c r="I23" i="5"/>
  <c r="I22" i="5"/>
  <c r="I21" i="5"/>
  <c r="I20" i="5"/>
  <c r="I19" i="5"/>
  <c r="G19" i="5" s="1"/>
  <c r="I18" i="5"/>
  <c r="I17" i="5"/>
  <c r="I16" i="5"/>
  <c r="I15" i="5"/>
  <c r="I14" i="5"/>
  <c r="I13" i="5"/>
  <c r="I12" i="5"/>
  <c r="F45" i="5"/>
  <c r="A2" i="5"/>
  <c r="F36" i="5"/>
  <c r="F34" i="5"/>
  <c r="F32" i="5"/>
  <c r="D32" i="5" s="1"/>
  <c r="E7" i="2"/>
  <c r="E8" i="2"/>
  <c r="B52" i="28" s="1"/>
  <c r="H52" i="28" s="1"/>
  <c r="E9" i="2"/>
  <c r="B53" i="28" s="1"/>
  <c r="H53" i="28" s="1"/>
  <c r="E10" i="2"/>
  <c r="B54" i="28" s="1"/>
  <c r="H54" i="28" s="1"/>
  <c r="E11" i="2"/>
  <c r="E12" i="2"/>
  <c r="E13" i="2"/>
  <c r="E14" i="2"/>
  <c r="E15" i="2"/>
  <c r="E16" i="2"/>
  <c r="E17" i="2"/>
  <c r="E18" i="2"/>
  <c r="E19" i="2"/>
  <c r="E20" i="2"/>
  <c r="E21" i="2"/>
  <c r="D7" i="2"/>
  <c r="D8" i="2"/>
  <c r="B39" i="28" s="1"/>
  <c r="H39" i="28" s="1"/>
  <c r="D9" i="2"/>
  <c r="B40" i="28" s="1"/>
  <c r="H40" i="28" s="1"/>
  <c r="D10" i="2"/>
  <c r="B41" i="28" s="1"/>
  <c r="H41" i="28" s="1"/>
  <c r="D11" i="2"/>
  <c r="D13" i="2"/>
  <c r="D15" i="2"/>
  <c r="D17" i="2"/>
  <c r="D19" i="2"/>
  <c r="D12" i="2"/>
  <c r="D14" i="2"/>
  <c r="D16" i="2"/>
  <c r="D18" i="2"/>
  <c r="D20" i="2"/>
  <c r="D21" i="2"/>
  <c r="C7" i="2"/>
  <c r="C8" i="2"/>
  <c r="B26" i="28" s="1"/>
  <c r="H26" i="28" s="1"/>
  <c r="C9" i="2"/>
  <c r="B27" i="28" s="1"/>
  <c r="H27" i="28" s="1"/>
  <c r="C10" i="2"/>
  <c r="B28" i="28" s="1"/>
  <c r="H28" i="28" s="1"/>
  <c r="C11" i="2"/>
  <c r="C12" i="2"/>
  <c r="C13" i="2"/>
  <c r="C14" i="2"/>
  <c r="C16" i="2"/>
  <c r="C18" i="2"/>
  <c r="C20" i="2"/>
  <c r="C15" i="2"/>
  <c r="C17" i="2"/>
  <c r="C19" i="2"/>
  <c r="C21" i="2"/>
  <c r="B7" i="2"/>
  <c r="B12" i="28" s="1"/>
  <c r="B8" i="2"/>
  <c r="B13" i="28" s="1"/>
  <c r="H13" i="28" s="1"/>
  <c r="B9" i="2"/>
  <c r="B14" i="28" s="1"/>
  <c r="H14" i="28" s="1"/>
  <c r="B10" i="2"/>
  <c r="B15" i="28" s="1"/>
  <c r="H15" i="28" s="1"/>
  <c r="B11" i="2"/>
  <c r="B12" i="2"/>
  <c r="B13" i="2"/>
  <c r="B14" i="2"/>
  <c r="B15" i="2"/>
  <c r="B16" i="2"/>
  <c r="B17" i="2"/>
  <c r="B18" i="2"/>
  <c r="B19" i="2"/>
  <c r="B20" i="2"/>
  <c r="B21" i="2"/>
  <c r="F43" i="5"/>
  <c r="F42" i="5"/>
  <c r="F48" i="5"/>
  <c r="F46" i="5"/>
  <c r="F39" i="5"/>
  <c r="F23" i="5"/>
  <c r="F19" i="5"/>
  <c r="D19" i="5" s="1"/>
  <c r="F18" i="5"/>
  <c r="F12" i="5"/>
  <c r="F13" i="5"/>
  <c r="F14" i="5"/>
  <c r="F16" i="5"/>
  <c r="F17" i="5"/>
  <c r="F20" i="5"/>
  <c r="F21" i="5"/>
  <c r="F22" i="5"/>
  <c r="F15" i="5"/>
  <c r="D108" i="9"/>
  <c r="G108" i="9"/>
  <c r="H108" i="9"/>
  <c r="D87" i="9"/>
  <c r="H87" i="9" s="1"/>
  <c r="G87" i="9"/>
  <c r="G66" i="9"/>
  <c r="D66" i="9"/>
  <c r="D45" i="9"/>
  <c r="H45" i="9" s="1"/>
  <c r="G45" i="9"/>
  <c r="D24" i="9"/>
  <c r="H24" i="9" s="1"/>
  <c r="G24" i="9"/>
  <c r="D37" i="9"/>
  <c r="G37" i="9"/>
  <c r="H37" i="9"/>
  <c r="F47" i="9"/>
  <c r="E47" i="9"/>
  <c r="C47" i="9"/>
  <c r="B47" i="9"/>
  <c r="D46" i="9"/>
  <c r="H46" i="9" s="1"/>
  <c r="G46" i="9"/>
  <c r="G44" i="9"/>
  <c r="D44" i="9"/>
  <c r="H44" i="9" s="1"/>
  <c r="G43" i="9"/>
  <c r="D43" i="9"/>
  <c r="H43" i="9"/>
  <c r="G42" i="9"/>
  <c r="D42" i="9"/>
  <c r="G41" i="9"/>
  <c r="D41" i="9"/>
  <c r="H41" i="9" s="1"/>
  <c r="G40" i="9"/>
  <c r="D40" i="9"/>
  <c r="G39" i="9"/>
  <c r="D39" i="9"/>
  <c r="H39" i="9" s="1"/>
  <c r="G38" i="9"/>
  <c r="D38" i="9"/>
  <c r="G36" i="9"/>
  <c r="D36" i="9"/>
  <c r="G34" i="9"/>
  <c r="D34" i="9"/>
  <c r="H34" i="9" s="1"/>
  <c r="G33" i="9"/>
  <c r="D33" i="9"/>
  <c r="G32" i="9"/>
  <c r="D32" i="9"/>
  <c r="H32" i="9" s="1"/>
  <c r="G31" i="9"/>
  <c r="D31" i="9"/>
  <c r="F110" i="9"/>
  <c r="E110" i="9"/>
  <c r="C110" i="9"/>
  <c r="B110" i="9"/>
  <c r="G109" i="9"/>
  <c r="D109" i="9"/>
  <c r="G107" i="9"/>
  <c r="D107" i="9"/>
  <c r="H107" i="9" s="1"/>
  <c r="G106" i="9"/>
  <c r="D106" i="9"/>
  <c r="G105" i="9"/>
  <c r="D105" i="9"/>
  <c r="H105" i="9" s="1"/>
  <c r="G104" i="9"/>
  <c r="D104" i="9"/>
  <c r="H104" i="9" s="1"/>
  <c r="G103" i="9"/>
  <c r="D103" i="9"/>
  <c r="G102" i="9"/>
  <c r="D102" i="9"/>
  <c r="H102" i="9" s="1"/>
  <c r="G101" i="9"/>
  <c r="D101" i="9"/>
  <c r="G100" i="9"/>
  <c r="D100" i="9"/>
  <c r="H100" i="9" s="1"/>
  <c r="G99" i="9"/>
  <c r="H99" i="9" s="1"/>
  <c r="D99" i="9"/>
  <c r="G98" i="9"/>
  <c r="D98" i="9"/>
  <c r="G97" i="9"/>
  <c r="D97" i="9"/>
  <c r="G96" i="9"/>
  <c r="D96" i="9"/>
  <c r="G95" i="9"/>
  <c r="D95" i="9"/>
  <c r="G94" i="9"/>
  <c r="H94" i="9" s="1"/>
  <c r="D94" i="9"/>
  <c r="F89" i="9"/>
  <c r="E89" i="9"/>
  <c r="C89" i="9"/>
  <c r="B89" i="9"/>
  <c r="G88" i="9"/>
  <c r="D88" i="9"/>
  <c r="H88" i="9"/>
  <c r="G86" i="9"/>
  <c r="D86" i="9"/>
  <c r="G85" i="9"/>
  <c r="D85" i="9"/>
  <c r="H85" i="9" s="1"/>
  <c r="G84" i="9"/>
  <c r="D84" i="9"/>
  <c r="G83" i="9"/>
  <c r="D83" i="9"/>
  <c r="H83" i="9" s="1"/>
  <c r="G82" i="9"/>
  <c r="D82" i="9"/>
  <c r="G81" i="9"/>
  <c r="D81" i="9"/>
  <c r="H81" i="9"/>
  <c r="G80" i="9"/>
  <c r="D80" i="9"/>
  <c r="G79" i="9"/>
  <c r="D79" i="9"/>
  <c r="G78" i="9"/>
  <c r="D78" i="9"/>
  <c r="G77" i="9"/>
  <c r="D77" i="9"/>
  <c r="H77" i="9" s="1"/>
  <c r="G76" i="9"/>
  <c r="D76" i="9"/>
  <c r="H76" i="9" s="1"/>
  <c r="G75" i="9"/>
  <c r="D75" i="9"/>
  <c r="H75" i="9" s="1"/>
  <c r="G74" i="9"/>
  <c r="D74" i="9"/>
  <c r="G73" i="9"/>
  <c r="D73" i="9"/>
  <c r="G56" i="9"/>
  <c r="D56" i="9"/>
  <c r="H56" i="9" s="1"/>
  <c r="F68" i="9"/>
  <c r="E68" i="9"/>
  <c r="C68" i="9"/>
  <c r="B68" i="9"/>
  <c r="G67" i="9"/>
  <c r="H67" i="9" s="1"/>
  <c r="D67" i="9"/>
  <c r="G65" i="9"/>
  <c r="D65" i="9"/>
  <c r="G64" i="9"/>
  <c r="D64" i="9"/>
  <c r="H64" i="9" s="1"/>
  <c r="G63" i="9"/>
  <c r="D63" i="9"/>
  <c r="H63" i="9" s="1"/>
  <c r="G62" i="9"/>
  <c r="D62" i="9"/>
  <c r="G61" i="9"/>
  <c r="D61" i="9"/>
  <c r="G60" i="9"/>
  <c r="D60" i="9"/>
  <c r="G59" i="9"/>
  <c r="D59" i="9"/>
  <c r="H59" i="9" s="1"/>
  <c r="G58" i="9"/>
  <c r="D58" i="9"/>
  <c r="G57" i="9"/>
  <c r="D57" i="9"/>
  <c r="G55" i="9"/>
  <c r="D55" i="9"/>
  <c r="G54" i="9"/>
  <c r="D54" i="9"/>
  <c r="H54" i="9" s="1"/>
  <c r="G53" i="9"/>
  <c r="D53" i="9"/>
  <c r="G52" i="9"/>
  <c r="D52" i="9"/>
  <c r="F26" i="9"/>
  <c r="E26" i="9"/>
  <c r="C26" i="9"/>
  <c r="B26" i="9"/>
  <c r="H97" i="9"/>
  <c r="H38" i="9"/>
  <c r="H33" i="9"/>
  <c r="H40" i="9"/>
  <c r="H42" i="9"/>
  <c r="H103" i="9"/>
  <c r="H53" i="9"/>
  <c r="H58" i="9"/>
  <c r="H62" i="9"/>
  <c r="H78" i="9"/>
  <c r="H73" i="9"/>
  <c r="H86" i="9"/>
  <c r="H101" i="9"/>
  <c r="H61" i="9"/>
  <c r="H65" i="9"/>
  <c r="H55" i="9"/>
  <c r="G89" i="9"/>
  <c r="H80" i="9"/>
  <c r="H57" i="9"/>
  <c r="H60" i="9"/>
  <c r="H74" i="9"/>
  <c r="H84" i="9"/>
  <c r="H95" i="9"/>
  <c r="G10" i="9"/>
  <c r="G26" i="9" s="1"/>
  <c r="D10" i="9"/>
  <c r="H10" i="9" s="1"/>
  <c r="G25" i="9"/>
  <c r="D25" i="9"/>
  <c r="G23" i="9"/>
  <c r="D23" i="9"/>
  <c r="G22" i="9"/>
  <c r="D22" i="9"/>
  <c r="G21" i="9"/>
  <c r="D21" i="9"/>
  <c r="G20" i="9"/>
  <c r="D20" i="9"/>
  <c r="G19" i="9"/>
  <c r="H19" i="9" s="1"/>
  <c r="D19" i="9"/>
  <c r="G18" i="9"/>
  <c r="D18" i="9"/>
  <c r="G17" i="9"/>
  <c r="D17" i="9"/>
  <c r="H17" i="9" s="1"/>
  <c r="G15" i="9"/>
  <c r="D15" i="9"/>
  <c r="H15" i="9" s="1"/>
  <c r="G13" i="9"/>
  <c r="D13" i="9"/>
  <c r="G12" i="9"/>
  <c r="D12" i="9"/>
  <c r="D26" i="9" s="1"/>
  <c r="G11" i="9"/>
  <c r="D11" i="9"/>
  <c r="H20" i="9"/>
  <c r="H25" i="9"/>
  <c r="H13" i="9"/>
  <c r="H18" i="9"/>
  <c r="H22" i="9"/>
  <c r="A1" i="9"/>
  <c r="A2" i="9"/>
  <c r="A2" i="2"/>
  <c r="G68" i="9" l="1"/>
  <c r="H79" i="9"/>
  <c r="D68" i="9"/>
  <c r="H98" i="9"/>
  <c r="H106" i="9"/>
  <c r="H21" i="9"/>
  <c r="D89" i="9"/>
  <c r="H11" i="9"/>
  <c r="H26" i="9" s="1"/>
  <c r="H31" i="9"/>
  <c r="H66" i="9"/>
  <c r="H96" i="9"/>
  <c r="G47" i="9"/>
  <c r="H12" i="9"/>
  <c r="H109" i="9"/>
  <c r="H23" i="9"/>
  <c r="H82" i="9"/>
  <c r="H89" i="9" s="1"/>
  <c r="H110" i="9"/>
  <c r="D47" i="9"/>
  <c r="H36" i="9"/>
  <c r="H52" i="9"/>
  <c r="H68" i="9" s="1"/>
  <c r="G110" i="9"/>
  <c r="D110" i="9"/>
  <c r="D47" i="5"/>
  <c r="E13" i="21"/>
  <c r="D13" i="21"/>
  <c r="G36" i="5"/>
  <c r="G39" i="5"/>
  <c r="B51" i="28"/>
  <c r="E22" i="2"/>
  <c r="C29" i="2"/>
  <c r="B38" i="28"/>
  <c r="H38" i="28" s="1"/>
  <c r="D22" i="2"/>
  <c r="B25" i="28"/>
  <c r="H25" i="28" s="1"/>
  <c r="C22" i="2"/>
  <c r="G20" i="5"/>
  <c r="G43" i="5"/>
  <c r="G23" i="5"/>
  <c r="D46" i="5"/>
  <c r="E29" i="2"/>
  <c r="B29" i="28"/>
  <c r="H29" i="28" s="1"/>
  <c r="B17" i="28"/>
  <c r="H17" i="28" s="1"/>
  <c r="B56" i="28"/>
  <c r="H56" i="28" s="1"/>
  <c r="D29" i="2"/>
  <c r="D21" i="5"/>
  <c r="H12" i="28"/>
  <c r="B30" i="28"/>
  <c r="H30" i="28" s="1"/>
  <c r="B42" i="28"/>
  <c r="H42" i="28" s="1"/>
  <c r="B16" i="28"/>
  <c r="H16" i="28" s="1"/>
  <c r="B43" i="28"/>
  <c r="H43" i="28" s="1"/>
  <c r="B55" i="28"/>
  <c r="H55" i="28" s="1"/>
  <c r="H51" i="28"/>
  <c r="B29" i="2"/>
  <c r="B22" i="2"/>
  <c r="D36" i="5"/>
  <c r="G22" i="5"/>
  <c r="D45" i="5"/>
  <c r="G45" i="5"/>
  <c r="D23" i="5"/>
  <c r="E25" i="5"/>
  <c r="E31" i="5" s="1"/>
  <c r="E49" i="5" s="1"/>
  <c r="D20" i="5"/>
  <c r="H25" i="5"/>
  <c r="H31" i="5" s="1"/>
  <c r="H49" i="5" s="1"/>
  <c r="G34" i="5"/>
  <c r="G42" i="5"/>
  <c r="G46" i="5"/>
  <c r="D44" i="5"/>
  <c r="D39" i="5"/>
  <c r="D34" i="5"/>
  <c r="D42" i="5"/>
  <c r="D48" i="5"/>
  <c r="I25" i="5"/>
  <c r="I31" i="5" s="1"/>
  <c r="I49" i="5" s="1"/>
  <c r="F25" i="5"/>
  <c r="F31" i="5" s="1"/>
  <c r="F49" i="5" s="1"/>
  <c r="D22" i="5"/>
  <c r="D43" i="5"/>
  <c r="G32" i="5"/>
  <c r="G48" i="5"/>
  <c r="G44" i="5"/>
  <c r="H47" i="9" l="1"/>
  <c r="B18" i="28"/>
  <c r="B31" i="28"/>
  <c r="G25" i="5"/>
  <c r="G31" i="5" s="1"/>
  <c r="G49" i="5" s="1"/>
  <c r="B44" i="28"/>
  <c r="H44" i="28"/>
  <c r="H18" i="28"/>
  <c r="H57" i="28"/>
  <c r="H31" i="28"/>
  <c r="B57" i="28"/>
  <c r="D25" i="5"/>
  <c r="D31" i="5" s="1"/>
  <c r="D49" i="5" s="1"/>
</calcChain>
</file>

<file path=xl/sharedStrings.xml><?xml version="1.0" encoding="utf-8"?>
<sst xmlns="http://schemas.openxmlformats.org/spreadsheetml/2006/main" count="614" uniqueCount="290">
  <si>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</si>
  <si>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</si>
  <si>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</si>
  <si>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</si>
  <si>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</si>
  <si>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</si>
  <si>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</si>
  <si>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</si>
  <si>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</si>
  <si>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</si>
  <si>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</si>
  <si>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</si>
  <si>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</si>
  <si>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</si>
  <si>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</si>
  <si>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</si>
  <si>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</si>
  <si>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</si>
  <si>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</si>
  <si>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</si>
  <si>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</si>
  <si>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</si>
  <si>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</si>
  <si>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</si>
  <si>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</si>
  <si>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</si>
  <si>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</si>
  <si>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</si>
  <si>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</si>
  <si>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</si>
  <si>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</si>
  <si>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</si>
  <si>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</si>
  <si>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</si>
  <si>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</si>
  <si>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</si>
  <si>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</si>
  <si>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</si>
  <si>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</si>
  <si>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</si>
  <si>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</si>
  <si>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</si>
  <si>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</si>
  <si>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</si>
  <si>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</si>
  <si>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</si>
  <si>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</si>
  <si>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</si>
  <si>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</si>
  <si>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</si>
  <si>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</si>
  <si>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</si>
  <si>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</si>
  <si>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</si>
  <si>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</si>
  <si>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</si>
  <si>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</si>
  <si>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</si>
  <si>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</si>
  <si>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</si>
  <si>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</si>
  <si>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</si>
  <si>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</si>
  <si>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</si>
  <si>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</si>
  <si>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</si>
  <si>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</si>
  <si>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</si>
  <si>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</si>
  <si>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</si>
  <si>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</si>
  <si>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</si>
  <si>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</si>
  <si>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</si>
  <si>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</si>
  <si>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</si>
  <si>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</si>
  <si>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</si>
  <si>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</si>
  <si>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</si>
  <si>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</si>
  <si>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</si>
  <si>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</si>
  <si>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</si>
  <si>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</si>
  <si>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</si>
  <si>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</si>
  <si>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</si>
  <si>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</si>
  <si>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</si>
  <si>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</si>
  <si>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</si>
  <si>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</si>
  <si>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</si>
  <si>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</si>
  <si>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</si>
  <si>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</si>
  <si>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</si>
  <si>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</si>
  <si>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</si>
  <si>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</si>
  <si>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</si>
  <si>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</si>
  <si>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</si>
  <si>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</si>
  <si>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</si>
  <si>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</si>
  <si>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</si>
  <si>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</si>
  <si>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</si>
  <si>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</si>
  <si>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</si>
  <si>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</si>
  <si>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</si>
  <si>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</si>
  <si>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</si>
  <si>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</si>
  <si>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</si>
  <si>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</si>
  <si>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</si>
  <si>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</si>
  <si>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</si>
  <si>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</si>
  <si>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</si>
  <si>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</si>
  <si>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</si>
  <si>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</si>
  <si>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</si>
  <si>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</si>
  <si>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</si>
  <si>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</si>
  <si>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</si>
  <si>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</si>
  <si>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</si>
  <si>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</si>
  <si>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</si>
  <si>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</si>
  <si>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</si>
  <si>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</si>
  <si>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</si>
  <si>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</si>
  <si>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</si>
  <si>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</si>
  <si>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</si>
  <si>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</si>
  <si>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</si>
  <si>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</si>
  <si>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</si>
  <si>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</si>
  <si>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</si>
  <si>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</si>
  <si>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</si>
  <si>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</si>
  <si>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</si>
  <si>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</si>
  <si>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</si>
  <si>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</si>
  <si>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</si>
  <si>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</si>
  <si>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</si>
  <si>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</si>
  <si>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</si>
  <si>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</si>
  <si>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</si>
  <si>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</si>
  <si>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</si>
  <si>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</si>
  <si>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</si>
  <si>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</si>
  <si>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</si>
  <si>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</si>
  <si>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</si>
  <si>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</si>
  <si>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</si>
  <si>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</si>
  <si>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</si>
  <si>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</si>
  <si>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</si>
  <si>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</si>
  <si>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</si>
  <si>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</si>
  <si>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</si>
  <si>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</si>
  <si>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</si>
  <si>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</si>
  <si>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</si>
  <si>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</si>
  <si>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</si>
  <si>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</si>
  <si>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</si>
  <si>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</si>
  <si>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</si>
  <si>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</si>
  <si>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</si>
  <si>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</si>
  <si>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</si>
  <si>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</si>
  <si>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</si>
  <si>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</si>
  <si>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</si>
  <si>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</si>
  <si>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</si>
  <si>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</si>
  <si>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</si>
  <si>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</si>
  <si>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</si>
  <si>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</si>
  <si>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</si>
  <si>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</si>
  <si>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</si>
  <si>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</si>
  <si>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</si>
  <si>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</si>
  <si>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</si>
  <si>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</si>
  <si>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</si>
  <si>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</si>
  <si>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</si>
  <si>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</si>
  <si>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</si>
  <si>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</si>
  <si>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</si>
  <si>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</si>
  <si>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</si>
  <si>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</si>
  <si>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</si>
  <si>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</si>
  <si>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</si>
  <si>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</si>
  <si>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</si>
  <si>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</si>
  <si>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</si>
  <si>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</si>
  <si>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</si>
  <si>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</si>
  <si>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</si>
  <si>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</si>
  <si>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</si>
  <si>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</si>
  <si>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</si>
  <si>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</si>
  <si>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</si>
  <si>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</si>
  <si>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Virginia State University</t>
  </si>
  <si>
    <t>234</t>
  </si>
  <si>
    <t>kdavenport@vsu.edu; apetway@vsu.edu</t>
  </si>
  <si>
    <t>(804) 524-5995; (804) 524-5197</t>
  </si>
  <si>
    <t>Urban Agriculture Certificate Program</t>
  </si>
  <si>
    <t>Harding Street Indoor Urban Agriculture Outreach and Engagement Center</t>
  </si>
  <si>
    <t>Hops Research to support Virginia Agribusiness Development</t>
  </si>
  <si>
    <t>Industrial Hemp Research to support Virginia Agribusiness Development</t>
  </si>
  <si>
    <t>STEM Education through AgDiscover and 4-H STEAM Programs</t>
  </si>
  <si>
    <t>Community, Food Access, Health &amp; Nutrition Program</t>
  </si>
  <si>
    <t>Aquaculture, Aquaponics and Aquatic Research and Outreach</t>
  </si>
  <si>
    <t>Kevin Davenport, Adrian Petway</t>
  </si>
  <si>
    <t>Specialty Crop Research</t>
  </si>
  <si>
    <t>Small Farm Outreach to Small and Limited Resource Farmers</t>
  </si>
  <si>
    <t>Providing Experiential Learning Opportunities to Virginia State University Students</t>
  </si>
  <si>
    <t>Small Ruminant Research and Outreach Program</t>
  </si>
  <si>
    <t xml:space="preserve">INSTRUCTIONS FOR SUBMITTING 2022 INSTITUTIONAL SIX-YEAR PLAN </t>
  </si>
  <si>
    <t>Due Date: July 1, 2022</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</si>
  <si>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</si>
  <si>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</si>
  <si>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</si>
  <si>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</si>
  <si>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</si>
  <si>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</si>
  <si>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</si>
  <si>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</si>
  <si>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</si>
  <si>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</si>
  <si>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</si>
  <si>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</si>
  <si>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</si>
  <si>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</si>
  <si>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</si>
  <si>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Six-Year Plans - Part I (2022): 2022-23 through 2027-28</t>
  </si>
  <si>
    <t>Due: July 1, 2022</t>
  </si>
  <si>
    <t>2022-23 (Revised)</t>
  </si>
  <si>
    <t>2023-24 (Revised)</t>
  </si>
  <si>
    <t>Revised</t>
  </si>
  <si>
    <t>2021-22 (Est.)</t>
  </si>
  <si>
    <t>2022-23 (Est.)</t>
  </si>
  <si>
    <t>Total Fee Revenue</t>
  </si>
  <si>
    <t>2022-2023 (Revised)</t>
  </si>
  <si>
    <t>2023-2024 (Revised)</t>
  </si>
  <si>
    <t>2021-22 (Actual)</t>
  </si>
  <si>
    <t>2022-23 (Estimate)</t>
  </si>
  <si>
    <t>2023-24 (Estimate)</t>
  </si>
  <si>
    <t>Bonus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</si>
</sst>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1"/>
      <color theme="1"/>
      <name val="Arial"/>
      <family val="2"/>
    </font>
    <font>
      <sz val="12"/>
      <name val="Times New Roman"/>
      <family val="1"/>
    </font>
    <font>
      <b/>
      <sz val="12"/>
      <name val="Times New Roman"/>
      <family val="1"/>
    </font>
    <font>
      <b/>
      <sz val="13"/>
      <color theme="1"/>
      <name val="Arial"/>
      <family val="2"/>
    </font>
    <font>
      <sz val="13"/>
      <color theme="1"/>
      <name val="Arial"/>
      <family val="2"/>
    </font>
    <font>
      <b/>
      <i/>
      <sz val="13"/>
      <color theme="1"/>
      <name val="Arial"/>
      <family val="2"/>
    </font>
    <font>
      <b/>
      <sz val="10"/>
      <color rgb="FF000000"/>
      <name val="Arial"/>
      <family val="2"/>
    </font>
    <font>
      <sz val="10"/>
      <color rgb="FF000000"/>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s>
  <borders count="1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rgb="FF000000"/>
      </right>
      <top style="medium">
        <color auto="1"/>
      </top>
      <bottom style="thin">
        <color indexed="64"/>
      </bottom>
      <diagonal/>
    </border>
    <border>
      <left style="medium">
        <color rgb="FF000000"/>
      </left>
      <right/>
      <top/>
      <bottom/>
      <diagonal/>
    </border>
    <border>
      <left/>
      <right style="thick">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52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31" xfId="0" applyNumberFormat="1" applyFont="1" applyBorder="1" applyAlignment="1">
      <alignment horizontal="right" vertical="center" wrapText="1"/>
    </xf>
    <xf numFmtId="164" fontId="17" fillId="0" borderId="52" xfId="0" applyNumberFormat="1" applyFont="1" applyBorder="1" applyAlignment="1">
      <alignment horizontal="right" vertical="center" wrapText="1"/>
    </xf>
    <xf numFmtId="0" fontId="34" fillId="0" borderId="49" xfId="0" applyFont="1" applyBorder="1" applyAlignment="1">
      <alignment horizontal="center" vertical="top"/>
    </xf>
    <xf numFmtId="0" fontId="34" fillId="0" borderId="52" xfId="0" applyFont="1" applyBorder="1" applyAlignment="1">
      <alignment horizontal="center" vertical="top"/>
    </xf>
    <xf numFmtId="164" fontId="17" fillId="2" borderId="33" xfId="0" applyNumberFormat="1" applyFont="1" applyFill="1" applyBorder="1" applyAlignment="1">
      <alignment horizontal="right" vertical="center"/>
    </xf>
    <xf numFmtId="0" fontId="12" fillId="0" borderId="0" xfId="0" applyFont="1" applyAlignment="1"/>
    <xf numFmtId="0" fontId="12" fillId="0" borderId="1" xfId="0" applyFont="1" applyBorder="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2" borderId="64" xfId="0" applyNumberFormat="1" applyFont="1" applyFill="1" applyBorder="1" applyAlignment="1">
      <alignment horizontal="right" vertical="center"/>
    </xf>
    <xf numFmtId="164" fontId="17" fillId="0" borderId="63"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5" fillId="5" borderId="11" xfId="0" applyFont="1" applyFill="1" applyBorder="1" applyAlignment="1">
      <alignment horizontal="center" vertical="center" wrapText="1"/>
    </xf>
    <xf numFmtId="0" fontId="55" fillId="2" borderId="11" xfId="1" applyFont="1" applyFill="1" applyBorder="1" applyAlignment="1">
      <alignment horizontal="center" vertical="center" wrapText="1"/>
    </xf>
    <xf numFmtId="0" fontId="55" fillId="5" borderId="50" xfId="0" applyFont="1" applyFill="1" applyBorder="1" applyAlignment="1">
      <alignment horizontal="center" vertical="center" wrapText="1"/>
    </xf>
    <xf numFmtId="0" fontId="12" fillId="0" borderId="2" xfId="0" applyFont="1" applyBorder="1"/>
    <xf numFmtId="0" fontId="28" fillId="0" borderId="0" xfId="12" applyFont="1" applyBorder="1" applyAlignment="1">
      <alignment horizontal="left"/>
    </xf>
    <xf numFmtId="165" fontId="12" fillId="3" borderId="65"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3"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11" fillId="0" borderId="0" xfId="1" applyFont="1" applyFill="1" applyBorder="1"/>
    <xf numFmtId="164" fontId="12" fillId="0" borderId="0" xfId="1" applyNumberFormat="1" applyFont="1" applyBorder="1" applyProtection="1">
      <protection locked="0"/>
    </xf>
    <xf numFmtId="0" fontId="65" fillId="6" borderId="0" xfId="0" applyFont="1" applyFill="1"/>
    <xf numFmtId="0" fontId="66" fillId="6" borderId="0" xfId="0" applyFont="1" applyFill="1"/>
    <xf numFmtId="0" fontId="17" fillId="6" borderId="0" xfId="0" applyFont="1" applyFill="1"/>
    <xf numFmtId="0" fontId="17" fillId="6" borderId="66" xfId="0" applyFont="1" applyFill="1" applyBorder="1" applyAlignment="1">
      <alignment horizontal="center" wrapText="1"/>
    </xf>
    <xf numFmtId="164" fontId="17" fillId="6" borderId="66"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3" fillId="6" borderId="65" xfId="0" applyFont="1" applyFill="1" applyBorder="1" applyAlignment="1">
      <alignment horizontal="left" vertical="center"/>
    </xf>
    <xf numFmtId="0" fontId="12" fillId="6" borderId="65"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0" fillId="6" borderId="66" xfId="0" applyFont="1" applyFill="1" applyBorder="1" applyAlignment="1">
      <alignment horizontal="center" vertical="center" wrapText="1"/>
    </xf>
    <xf numFmtId="0" fontId="50" fillId="6" borderId="6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12" fillId="6" borderId="1" xfId="0" applyFont="1" applyFill="1" applyBorder="1" applyAlignment="1"/>
    <xf numFmtId="0" fontId="20" fillId="6" borderId="6" xfId="0" applyFont="1" applyFill="1" applyBorder="1" applyAlignment="1">
      <alignment vertical="center" wrapText="1"/>
    </xf>
    <xf numFmtId="0" fontId="52" fillId="6" borderId="2" xfId="0" applyFont="1" applyFill="1" applyBorder="1" applyAlignment="1"/>
    <xf numFmtId="0" fontId="53" fillId="6" borderId="65" xfId="0" applyFont="1" applyFill="1" applyBorder="1" applyAlignment="1"/>
    <xf numFmtId="0" fontId="12" fillId="6" borderId="65" xfId="0" applyFont="1" applyFill="1" applyBorder="1"/>
    <xf numFmtId="0" fontId="12" fillId="6" borderId="0" xfId="0" applyFont="1" applyFill="1" applyBorder="1" applyAlignment="1"/>
    <xf numFmtId="0" fontId="52"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3"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9" xfId="0" applyNumberFormat="1" applyFont="1" applyFill="1" applyBorder="1" applyAlignment="1">
      <alignment horizontal="right" wrapText="1"/>
    </xf>
    <xf numFmtId="165" fontId="12" fillId="6" borderId="79" xfId="1" applyNumberFormat="1" applyFont="1" applyFill="1" applyBorder="1" applyAlignment="1" applyProtection="1">
      <alignment horizontal="right"/>
      <protection locked="0"/>
    </xf>
    <xf numFmtId="0" fontId="52" fillId="6" borderId="4" xfId="0" applyFont="1" applyFill="1" applyBorder="1" applyAlignment="1" applyProtection="1">
      <protection locked="0"/>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5" xfId="1" applyFont="1" applyFill="1" applyBorder="1" applyAlignment="1">
      <alignment horizontal="center" vertical="center" wrapText="1"/>
    </xf>
    <xf numFmtId="0" fontId="14" fillId="0" borderId="65" xfId="0" applyFont="1" applyFill="1" applyBorder="1"/>
    <xf numFmtId="0" fontId="12" fillId="6" borderId="65" xfId="0" applyFont="1" applyFill="1" applyBorder="1" applyAlignment="1"/>
    <xf numFmtId="0" fontId="11" fillId="6" borderId="0" xfId="1" applyFont="1" applyFill="1" applyBorder="1" applyAlignment="1">
      <alignment horizontal="left"/>
    </xf>
    <xf numFmtId="164" fontId="14" fillId="2" borderId="65" xfId="0" applyNumberFormat="1" applyFont="1" applyFill="1" applyBorder="1"/>
    <xf numFmtId="165" fontId="12" fillId="2" borderId="66"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8" xfId="0" applyNumberFormat="1" applyFont="1" applyFill="1" applyBorder="1" applyAlignment="1">
      <alignment horizontal="right" vertical="center" wrapText="1"/>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7"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0" fontId="69" fillId="6" borderId="53" xfId="0" applyFont="1" applyFill="1" applyBorder="1" applyAlignment="1">
      <alignment vertical="top" wrapText="1"/>
    </xf>
    <xf numFmtId="0" fontId="69" fillId="0" borderId="49" xfId="0" applyFont="1" applyBorder="1" applyAlignment="1">
      <alignment vertical="top" wrapText="1"/>
    </xf>
    <xf numFmtId="0" fontId="70" fillId="0" borderId="2" xfId="0" applyFont="1" applyBorder="1" applyAlignment="1">
      <alignment wrapText="1"/>
    </xf>
    <xf numFmtId="0" fontId="71" fillId="0" borderId="3" xfId="0" applyFont="1" applyBorder="1" applyAlignment="1">
      <alignment vertical="center" wrapText="1"/>
    </xf>
    <xf numFmtId="0" fontId="26" fillId="6" borderId="0" xfId="0" applyFont="1" applyFill="1" applyAlignment="1">
      <alignment horizontal="left" vertical="center"/>
    </xf>
    <xf numFmtId="0" fontId="11" fillId="6" borderId="0" xfId="1" applyFont="1" applyFill="1" applyBorder="1" applyAlignment="1">
      <alignment horizontal="left"/>
    </xf>
    <xf numFmtId="0" fontId="12" fillId="6" borderId="0" xfId="0" applyFont="1" applyFill="1"/>
    <xf numFmtId="0" fontId="30" fillId="6" borderId="0" xfId="0" applyFont="1" applyFill="1" applyBorder="1" applyAlignment="1">
      <alignment horizontal="center" vertical="center" wrapText="1"/>
    </xf>
    <xf numFmtId="0" fontId="26" fillId="0" borderId="0" xfId="0" applyFont="1" applyAlignment="1">
      <alignment horizontal="left" vertical="center"/>
    </xf>
    <xf numFmtId="0" fontId="28" fillId="0" borderId="83" xfId="0" applyFont="1" applyBorder="1" applyAlignment="1">
      <alignment horizontal="left" vertical="top" wrapText="1"/>
    </xf>
    <xf numFmtId="0" fontId="17" fillId="0" borderId="0" xfId="0" applyFont="1" applyAlignment="1">
      <alignment horizontal="left" vertical="top" wrapText="1"/>
    </xf>
    <xf numFmtId="0" fontId="0" fillId="0" borderId="0" xfId="0" applyFont="1" applyAlignment="1"/>
    <xf numFmtId="0" fontId="37" fillId="0" borderId="83" xfId="0" applyFont="1" applyBorder="1" applyAlignment="1">
      <alignment horizontal="left" vertical="top" wrapText="1"/>
    </xf>
    <xf numFmtId="0" fontId="72" fillId="8" borderId="84" xfId="0" applyFont="1" applyFill="1" applyBorder="1" applyAlignment="1">
      <alignment horizontal="left" vertical="top" wrapText="1"/>
    </xf>
    <xf numFmtId="0" fontId="29" fillId="0" borderId="84" xfId="0" applyFont="1" applyBorder="1" applyAlignment="1">
      <alignment horizontal="left" vertical="center" wrapText="1"/>
    </xf>
    <xf numFmtId="0" fontId="29" fillId="0" borderId="0" xfId="0" applyFont="1" applyAlignment="1">
      <alignment horizontal="left" vertical="center" wrapText="1"/>
    </xf>
    <xf numFmtId="0" fontId="18" fillId="0" borderId="0" xfId="0" applyFont="1" applyAlignment="1">
      <alignment horizontal="left" vertical="top" wrapText="1"/>
    </xf>
    <xf numFmtId="0" fontId="29" fillId="0" borderId="85" xfId="0" applyFont="1" applyBorder="1" applyAlignment="1">
      <alignment horizontal="left" vertical="center" wrapText="1"/>
    </xf>
    <xf numFmtId="0" fontId="29" fillId="0" borderId="83" xfId="0" applyFont="1" applyBorder="1" applyAlignment="1">
      <alignment horizontal="left" vertical="center" wrapText="1"/>
    </xf>
    <xf numFmtId="0" fontId="47" fillId="8" borderId="68" xfId="0" applyFont="1" applyFill="1" applyBorder="1" applyAlignment="1">
      <alignment horizontal="left" vertical="center" wrapText="1"/>
    </xf>
    <xf numFmtId="0" fontId="72" fillId="8" borderId="65"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29" fillId="0" borderId="0" xfId="0" applyFont="1" applyAlignment="1">
      <alignment horizontal="left" vertical="top" wrapText="1"/>
    </xf>
    <xf numFmtId="0" fontId="0" fillId="0" borderId="0" xfId="0" applyFont="1" applyAlignment="1">
      <alignment vertical="top" wrapText="1"/>
    </xf>
    <xf numFmtId="0" fontId="72" fillId="8" borderId="86" xfId="0" applyFont="1" applyFill="1" applyBorder="1" applyAlignment="1">
      <alignment horizontal="left" vertical="center" wrapText="1"/>
    </xf>
    <xf numFmtId="0" fontId="49" fillId="0" borderId="84" xfId="0" applyFont="1" applyBorder="1" applyAlignment="1">
      <alignment horizontal="left" vertical="center" wrapText="1"/>
    </xf>
    <xf numFmtId="0" fontId="72" fillId="8" borderId="84" xfId="0" applyFont="1" applyFill="1" applyBorder="1" applyAlignment="1">
      <alignment horizontal="left" vertical="center" wrapText="1"/>
    </xf>
    <xf numFmtId="0" fontId="17" fillId="0" borderId="0" xfId="0" applyFont="1" applyAlignment="1">
      <alignment horizontal="left" vertical="center" wrapText="1"/>
    </xf>
    <xf numFmtId="0" fontId="29" fillId="0" borderId="84" xfId="0" applyFont="1" applyBorder="1" applyAlignment="1">
      <alignment horizontal="left" vertical="top" wrapText="1"/>
    </xf>
    <xf numFmtId="0" fontId="16" fillId="0" borderId="85" xfId="0" applyFont="1" applyBorder="1" applyAlignment="1">
      <alignment horizontal="left" vertical="top" wrapText="1"/>
    </xf>
    <xf numFmtId="0" fontId="29" fillId="0" borderId="83" xfId="0" applyFont="1" applyBorder="1" applyAlignment="1">
      <alignment horizontal="left" vertical="top" wrapText="1"/>
    </xf>
    <xf numFmtId="0" fontId="29" fillId="0" borderId="86" xfId="0" applyFont="1" applyBorder="1" applyAlignment="1">
      <alignment horizontal="left" vertical="top" wrapText="1"/>
    </xf>
    <xf numFmtId="0" fontId="59" fillId="8" borderId="84" xfId="0" applyFont="1" applyFill="1" applyBorder="1" applyAlignment="1">
      <alignment horizontal="left" vertical="center" wrapText="1"/>
    </xf>
    <xf numFmtId="0" fontId="73" fillId="0" borderId="0" xfId="0" applyFont="1" applyAlignment="1">
      <alignment horizontal="left" vertical="center" wrapText="1"/>
    </xf>
    <xf numFmtId="0" fontId="60" fillId="0" borderId="84" xfId="0" applyFont="1" applyBorder="1" applyAlignment="1">
      <alignment horizontal="left" vertical="center" wrapText="1"/>
    </xf>
    <xf numFmtId="0" fontId="72" fillId="9" borderId="84" xfId="0" applyFont="1" applyFill="1" applyBorder="1" applyAlignment="1">
      <alignment horizontal="left" vertical="center" wrapText="1"/>
    </xf>
    <xf numFmtId="0" fontId="29" fillId="9" borderId="83" xfId="0" applyFont="1" applyFill="1" applyBorder="1" applyAlignment="1">
      <alignment horizontal="left" vertical="center" wrapText="1"/>
    </xf>
    <xf numFmtId="0" fontId="74" fillId="8" borderId="84" xfId="0" applyFont="1" applyFill="1" applyBorder="1" applyAlignment="1">
      <alignment horizontal="left" vertical="center" wrapText="1"/>
    </xf>
    <xf numFmtId="0" fontId="61" fillId="0" borderId="83" xfId="0" applyFont="1" applyBorder="1" applyAlignment="1">
      <alignment horizontal="left" vertical="center" wrapText="1"/>
    </xf>
    <xf numFmtId="0" fontId="56" fillId="0" borderId="0" xfId="0" applyFont="1" applyAlignment="1">
      <alignment horizontal="left" vertical="center" wrapText="1"/>
    </xf>
    <xf numFmtId="0" fontId="56" fillId="0" borderId="83" xfId="0" applyFont="1" applyBorder="1" applyAlignment="1">
      <alignment horizontal="left" vertical="center" wrapText="1"/>
    </xf>
    <xf numFmtId="0" fontId="17" fillId="0" borderId="83" xfId="0" applyFont="1" applyBorder="1" applyAlignment="1">
      <alignment horizontal="left" vertical="top" wrapText="1"/>
    </xf>
    <xf numFmtId="0" fontId="17" fillId="0" borderId="87" xfId="0" applyFont="1" applyBorder="1" applyAlignment="1">
      <alignment horizontal="left" vertical="top" wrapText="1"/>
    </xf>
    <xf numFmtId="0" fontId="17" fillId="10" borderId="66" xfId="0" applyFont="1" applyFill="1" applyBorder="1" applyAlignment="1">
      <alignment horizontal="center" wrapText="1"/>
    </xf>
    <xf numFmtId="164" fontId="17" fillId="10" borderId="66" xfId="0" applyNumberFormat="1" applyFont="1" applyFill="1" applyBorder="1" applyAlignment="1">
      <alignment horizontal="right" wrapText="1"/>
    </xf>
    <xf numFmtId="165" fontId="19" fillId="11" borderId="66" xfId="0" applyNumberFormat="1" applyFont="1" applyFill="1" applyBorder="1" applyAlignment="1">
      <alignment horizontal="right"/>
    </xf>
    <xf numFmtId="164" fontId="17" fillId="10" borderId="79" xfId="0" applyNumberFormat="1" applyFont="1" applyFill="1" applyBorder="1" applyAlignment="1">
      <alignment horizontal="right" wrapText="1"/>
    </xf>
    <xf numFmtId="165" fontId="19" fillId="10" borderId="79" xfId="0" applyNumberFormat="1" applyFont="1" applyFill="1" applyBorder="1" applyAlignment="1">
      <alignment horizontal="right"/>
    </xf>
    <xf numFmtId="0" fontId="17" fillId="10" borderId="0" xfId="0" applyFont="1" applyFill="1" applyBorder="1" applyAlignment="1">
      <alignment wrapText="1"/>
    </xf>
    <xf numFmtId="0" fontId="75" fillId="12" borderId="84" xfId="0" applyFont="1" applyFill="1" applyBorder="1" applyAlignment="1">
      <alignment horizontal="center" wrapText="1"/>
    </xf>
    <xf numFmtId="0" fontId="75" fillId="12" borderId="84" xfId="0" applyFont="1" applyFill="1" applyBorder="1" applyAlignment="1">
      <alignment horizontal="center" vertical="center" wrapText="1"/>
    </xf>
    <xf numFmtId="0" fontId="76" fillId="0" borderId="3" xfId="0" applyFont="1" applyBorder="1" applyAlignment="1">
      <alignment wrapText="1"/>
    </xf>
    <xf numFmtId="0" fontId="0" fillId="0" borderId="65" xfId="0" applyFont="1" applyBorder="1" applyAlignment="1"/>
    <xf numFmtId="0" fontId="0" fillId="0" borderId="65" xfId="0" applyFont="1" applyBorder="1"/>
    <xf numFmtId="164" fontId="19" fillId="11" borderId="90" xfId="0" applyNumberFormat="1" applyFont="1" applyFill="1" applyBorder="1"/>
    <xf numFmtId="0" fontId="19" fillId="0" borderId="87" xfId="0" applyFont="1" applyBorder="1"/>
    <xf numFmtId="0" fontId="19" fillId="0" borderId="0" xfId="0" applyFont="1" applyBorder="1"/>
    <xf numFmtId="0" fontId="19" fillId="0" borderId="91" xfId="0" applyFont="1" applyBorder="1"/>
    <xf numFmtId="0" fontId="19" fillId="0" borderId="65" xfId="0" applyFont="1" applyBorder="1"/>
    <xf numFmtId="0" fontId="50" fillId="10" borderId="94" xfId="0" applyFont="1" applyFill="1" applyBorder="1" applyAlignment="1">
      <alignment horizontal="center" vertical="center" wrapText="1"/>
    </xf>
    <xf numFmtId="0" fontId="50" fillId="10" borderId="98" xfId="0" applyFont="1" applyFill="1" applyBorder="1" applyAlignment="1">
      <alignment horizontal="center" vertical="center" wrapText="1"/>
    </xf>
    <xf numFmtId="0" fontId="50" fillId="10" borderId="69" xfId="0" applyFont="1" applyFill="1" applyBorder="1" applyAlignment="1">
      <alignment horizontal="center" vertical="center" wrapText="1"/>
    </xf>
    <xf numFmtId="164" fontId="17" fillId="11" borderId="88" xfId="0" applyNumberFormat="1" applyFont="1" applyFill="1" applyBorder="1" applyAlignment="1">
      <alignment vertical="center"/>
    </xf>
    <xf numFmtId="164" fontId="17" fillId="6" borderId="65" xfId="0" applyNumberFormat="1" applyFont="1" applyFill="1" applyBorder="1" applyAlignment="1" applyProtection="1">
      <alignment horizontal="right" vertical="center" wrapText="1"/>
      <protection locked="0"/>
    </xf>
    <xf numFmtId="10" fontId="17" fillId="6" borderId="65" xfId="83" applyNumberFormat="1" applyFont="1" applyFill="1" applyBorder="1" applyAlignment="1" applyProtection="1">
      <alignment horizontal="right" vertical="center" wrapText="1"/>
      <protection locked="0"/>
    </xf>
    <xf numFmtId="0" fontId="13" fillId="0" borderId="4" xfId="1" applyFont="1" applyFill="1" applyBorder="1" applyAlignment="1">
      <alignment horizontal="center" vertical="center" wrapText="1"/>
    </xf>
    <xf numFmtId="0" fontId="14" fillId="0" borderId="4" xfId="0" applyFont="1" applyFill="1" applyBorder="1"/>
    <xf numFmtId="0" fontId="13" fillId="0" borderId="0" xfId="1" applyFont="1" applyFill="1" applyBorder="1" applyAlignment="1" applyProtection="1">
      <alignment horizontal="center" vertical="center"/>
      <protection locked="0"/>
    </xf>
    <xf numFmtId="164" fontId="14" fillId="0" borderId="0" xfId="0" applyNumberFormat="1" applyFont="1" applyFill="1" applyBorder="1"/>
    <xf numFmtId="0" fontId="30" fillId="5" borderId="0" xfId="0" applyFont="1" applyFill="1" applyBorder="1" applyAlignment="1">
      <alignment horizontal="center" vertical="center" wrapText="1"/>
    </xf>
    <xf numFmtId="164" fontId="17" fillId="0" borderId="3" xfId="0" applyNumberFormat="1" applyFont="1" applyBorder="1" applyAlignment="1">
      <alignment horizontal="right" vertical="center" wrapText="1"/>
    </xf>
    <xf numFmtId="164" fontId="17" fillId="0" borderId="75" xfId="0" applyNumberFormat="1" applyFont="1" applyBorder="1" applyAlignment="1">
      <alignment horizontal="right" vertical="center" wrapText="1"/>
    </xf>
    <xf numFmtId="0" fontId="75" fillId="13" borderId="92" xfId="0" applyFont="1" applyFill="1" applyBorder="1" applyAlignment="1">
      <alignment horizontal="center" vertical="center" wrapText="1"/>
    </xf>
    <xf numFmtId="0" fontId="75" fillId="11" borderId="94" xfId="0" applyFont="1" applyFill="1" applyBorder="1" applyAlignment="1">
      <alignment horizontal="center" vertical="center" wrapText="1"/>
    </xf>
    <xf numFmtId="0" fontId="75" fillId="11" borderId="66" xfId="0" applyFont="1" applyFill="1" applyBorder="1" applyAlignment="1">
      <alignment horizontal="center" vertical="center" wrapText="1"/>
    </xf>
    <xf numFmtId="0" fontId="14" fillId="2" borderId="65" xfId="0" applyFont="1" applyFill="1" applyBorder="1"/>
    <xf numFmtId="0" fontId="30" fillId="5" borderId="65" xfId="0" applyFont="1" applyFill="1" applyBorder="1" applyAlignment="1">
      <alignment horizontal="center" vertical="center" wrapText="1"/>
    </xf>
    <xf numFmtId="0" fontId="19" fillId="0" borderId="0" xfId="0" applyFont="1" applyAlignment="1">
      <alignment horizontal="left" vertical="center"/>
    </xf>
    <xf numFmtId="0" fontId="19" fillId="0" borderId="0" xfId="0" applyFont="1"/>
    <xf numFmtId="0" fontId="17" fillId="0" borderId="107" xfId="0" applyFont="1" applyBorder="1" applyAlignment="1">
      <alignment horizontal="left"/>
    </xf>
    <xf numFmtId="164" fontId="17" fillId="8" borderId="108" xfId="0" applyNumberFormat="1" applyFont="1" applyFill="1" applyBorder="1" applyAlignment="1">
      <alignment horizontal="right" vertical="center" wrapText="1"/>
    </xf>
    <xf numFmtId="164" fontId="17" fillId="0" borderId="108" xfId="0" applyNumberFormat="1" applyFont="1" applyBorder="1" applyAlignment="1">
      <alignment horizontal="right" wrapText="1"/>
    </xf>
    <xf numFmtId="165" fontId="19" fillId="8" borderId="84" xfId="0" applyNumberFormat="1" applyFont="1" applyFill="1" applyBorder="1" applyAlignment="1">
      <alignment horizontal="right"/>
    </xf>
    <xf numFmtId="164" fontId="17" fillId="8" borderId="109" xfId="0" applyNumberFormat="1" applyFont="1" applyFill="1" applyBorder="1" applyAlignment="1">
      <alignment horizontal="right" wrapText="1"/>
    </xf>
    <xf numFmtId="164" fontId="19" fillId="8" borderId="0" xfId="0" applyNumberFormat="1" applyFont="1" applyFill="1" applyBorder="1" applyAlignment="1">
      <alignment horizontal="right" vertical="center"/>
    </xf>
    <xf numFmtId="0" fontId="63" fillId="8" borderId="0" xfId="0" applyFont="1" applyFill="1" applyBorder="1" applyAlignment="1">
      <alignment horizontal="left" vertical="center"/>
    </xf>
    <xf numFmtId="0" fontId="17" fillId="0" borderId="110" xfId="0" applyFont="1" applyBorder="1" applyAlignment="1">
      <alignment horizontal="left"/>
    </xf>
    <xf numFmtId="164" fontId="17" fillId="8" borderId="111" xfId="0" applyNumberFormat="1" applyFont="1" applyFill="1" applyBorder="1" applyAlignment="1">
      <alignment horizontal="right" wrapText="1"/>
    </xf>
    <xf numFmtId="0" fontId="17" fillId="0" borderId="112" xfId="0" applyFont="1" applyBorder="1" applyAlignment="1">
      <alignment horizontal="left"/>
    </xf>
    <xf numFmtId="165" fontId="19" fillId="8" borderId="85" xfId="0" applyNumberFormat="1" applyFont="1" applyFill="1" applyBorder="1" applyAlignment="1">
      <alignment horizontal="right"/>
    </xf>
    <xf numFmtId="164" fontId="17" fillId="8" borderId="113" xfId="0" applyNumberFormat="1" applyFont="1" applyFill="1" applyBorder="1" applyAlignment="1">
      <alignment horizontal="right" wrapText="1"/>
    </xf>
    <xf numFmtId="0" fontId="17" fillId="0" borderId="81" xfId="0" applyFont="1" applyBorder="1" applyAlignment="1">
      <alignment horizontal="left"/>
    </xf>
    <xf numFmtId="164" fontId="17" fillId="8" borderId="66" xfId="0" applyNumberFormat="1" applyFont="1" applyFill="1" applyBorder="1" applyAlignment="1">
      <alignment horizontal="right" vertical="center"/>
    </xf>
    <xf numFmtId="165" fontId="20" fillId="8" borderId="66" xfId="0" applyNumberFormat="1" applyFont="1" applyFill="1" applyBorder="1" applyAlignment="1">
      <alignment horizontal="right"/>
    </xf>
    <xf numFmtId="164" fontId="17" fillId="8" borderId="66" xfId="0" applyNumberFormat="1" applyFont="1" applyFill="1" applyBorder="1" applyAlignment="1">
      <alignment vertical="center"/>
    </xf>
    <xf numFmtId="164" fontId="17" fillId="8" borderId="105" xfId="0" applyNumberFormat="1" applyFont="1" applyFill="1" applyBorder="1" applyAlignment="1">
      <alignment vertical="center"/>
    </xf>
    <xf numFmtId="0" fontId="12" fillId="6" borderId="0" xfId="0" applyFont="1" applyFill="1"/>
    <xf numFmtId="0" fontId="14" fillId="6" borderId="6" xfId="1" applyFont="1" applyFill="1" applyBorder="1" applyAlignment="1" applyProtection="1">
      <alignment horizontal="left" vertical="center"/>
      <protection locked="0"/>
    </xf>
    <xf numFmtId="0" fontId="34" fillId="6" borderId="65" xfId="0" applyFont="1" applyFill="1" applyBorder="1" applyAlignment="1" applyProtection="1">
      <alignment horizontal="center" vertical="center"/>
      <protection locked="0"/>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41" fillId="0" borderId="15" xfId="7"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53" fillId="10" borderId="80" xfId="0" applyFont="1" applyFill="1" applyBorder="1" applyAlignment="1">
      <alignment horizontal="center" wrapText="1"/>
    </xf>
    <xf numFmtId="0" fontId="17" fillId="10" borderId="81" xfId="0" applyFont="1" applyFill="1" applyBorder="1" applyAlignment="1">
      <alignment horizontal="center" wrapText="1"/>
    </xf>
    <xf numFmtId="0" fontId="12" fillId="0" borderId="82" xfId="0" applyFont="1" applyBorder="1"/>
    <xf numFmtId="0" fontId="17" fillId="6" borderId="81" xfId="0" applyFont="1" applyFill="1" applyBorder="1" applyAlignment="1">
      <alignment horizontal="center" wrapText="1"/>
    </xf>
    <xf numFmtId="0" fontId="17" fillId="6" borderId="82" xfId="0" applyFont="1" applyFill="1" applyBorder="1" applyAlignment="1">
      <alignment horizontal="center" wrapText="1"/>
    </xf>
    <xf numFmtId="0" fontId="67"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3" fillId="6" borderId="80"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75" fillId="12" borderId="88" xfId="0" applyFont="1" applyFill="1" applyBorder="1" applyAlignment="1">
      <alignment horizontal="center" vertical="center" wrapText="1"/>
    </xf>
    <xf numFmtId="0" fontId="75" fillId="12" borderId="87" xfId="0" applyFont="1" applyFill="1" applyBorder="1" applyAlignment="1">
      <alignment horizontal="center" vertical="center" wrapText="1"/>
    </xf>
    <xf numFmtId="0" fontId="75" fillId="12" borderId="89" xfId="0" applyFont="1" applyFill="1" applyBorder="1" applyAlignment="1">
      <alignment horizontal="center" vertical="center" wrapText="1"/>
    </xf>
    <xf numFmtId="0" fontId="50" fillId="10" borderId="81" xfId="0" applyFont="1" applyFill="1" applyBorder="1" applyAlignment="1">
      <alignment horizontal="center" vertical="center" wrapText="1"/>
    </xf>
    <xf numFmtId="0" fontId="12" fillId="0" borderId="93" xfId="0" applyFont="1" applyBorder="1"/>
    <xf numFmtId="0" fontId="34" fillId="6" borderId="74"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3" fillId="6" borderId="74" xfId="1" applyFont="1" applyFill="1" applyBorder="1" applyAlignment="1">
      <alignment horizontal="left" vertical="top" wrapText="1"/>
    </xf>
    <xf numFmtId="0" fontId="13" fillId="6" borderId="0" xfId="1" applyFont="1" applyFill="1" applyBorder="1" applyAlignment="1">
      <alignment horizontal="left" vertical="top" wrapText="1"/>
    </xf>
    <xf numFmtId="0" fontId="30" fillId="6" borderId="0" xfId="0" applyFont="1" applyFill="1" applyBorder="1" applyAlignment="1">
      <alignment horizontal="center" vertical="center"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0" fillId="6" borderId="68" xfId="0" applyFont="1" applyFill="1" applyBorder="1" applyAlignment="1">
      <alignment horizontal="center" vertical="center" wrapText="1"/>
    </xf>
    <xf numFmtId="0" fontId="50" fillId="6" borderId="69" xfId="0" applyFont="1" applyFill="1" applyBorder="1" applyAlignment="1">
      <alignment horizontal="center" vertical="center" wrapText="1"/>
    </xf>
    <xf numFmtId="0" fontId="50" fillId="6" borderId="70" xfId="0" applyFont="1" applyFill="1" applyBorder="1" applyAlignment="1">
      <alignment horizontal="center" vertical="center" wrapText="1"/>
    </xf>
    <xf numFmtId="0" fontId="50" fillId="6" borderId="71" xfId="0" applyFont="1" applyFill="1" applyBorder="1" applyAlignment="1">
      <alignment horizontal="center" vertical="center" wrapText="1"/>
    </xf>
    <xf numFmtId="0" fontId="50" fillId="6" borderId="72" xfId="0" applyFont="1" applyFill="1" applyBorder="1" applyAlignment="1">
      <alignment horizontal="center" vertical="center" wrapText="1"/>
    </xf>
    <xf numFmtId="0" fontId="50" fillId="6" borderId="73"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50" fillId="10" borderId="92" xfId="0" applyFont="1" applyFill="1" applyBorder="1" applyAlignment="1">
      <alignment horizontal="center" vertical="center" wrapText="1"/>
    </xf>
    <xf numFmtId="0" fontId="30" fillId="6" borderId="95" xfId="0" applyFont="1" applyFill="1" applyBorder="1" applyAlignment="1">
      <alignment horizontal="center" vertical="center" wrapText="1"/>
    </xf>
    <xf numFmtId="0" fontId="30" fillId="6" borderId="96" xfId="0" applyFont="1" applyFill="1" applyBorder="1" applyAlignment="1">
      <alignment horizontal="center" vertical="center" wrapText="1"/>
    </xf>
    <xf numFmtId="0" fontId="30" fillId="6" borderId="97" xfId="0" applyFont="1" applyFill="1" applyBorder="1" applyAlignment="1">
      <alignment horizontal="center" vertical="center" wrapText="1"/>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54" fillId="6" borderId="30" xfId="1" applyFont="1" applyFill="1" applyBorder="1" applyAlignment="1" applyProtection="1">
      <alignment horizontal="center"/>
      <protection locked="0"/>
    </xf>
    <xf numFmtId="0" fontId="54" fillId="6" borderId="32" xfId="1" applyFont="1" applyFill="1" applyBorder="1" applyAlignment="1" applyProtection="1">
      <alignment horizontal="center"/>
      <protection locked="0"/>
    </xf>
    <xf numFmtId="0" fontId="13" fillId="0" borderId="65" xfId="0" applyFont="1" applyFill="1" applyBorder="1" applyAlignment="1">
      <alignment horizontal="left"/>
    </xf>
    <xf numFmtId="0" fontId="13" fillId="0" borderId="4" xfId="0" applyFont="1" applyFill="1" applyBorder="1" applyAlignment="1">
      <alignment horizontal="left"/>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4" fillId="6" borderId="5" xfId="1" applyFont="1" applyFill="1" applyBorder="1" applyAlignment="1" applyProtection="1">
      <alignment horizontal="left" vertical="center"/>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2" fillId="6" borderId="0" xfId="0" applyFont="1" applyFill="1"/>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50" fillId="13" borderId="81" xfId="0" applyFont="1" applyFill="1" applyBorder="1" applyAlignment="1">
      <alignment horizontal="center" vertical="center" wrapText="1"/>
    </xf>
    <xf numFmtId="0" fontId="50" fillId="13" borderId="99" xfId="0" applyFont="1" applyFill="1" applyBorder="1" applyAlignment="1">
      <alignment horizontal="center" vertical="center" wrapText="1"/>
    </xf>
    <xf numFmtId="0" fontId="50" fillId="13" borderId="92" xfId="0" applyFont="1" applyFill="1" applyBorder="1" applyAlignment="1">
      <alignment horizontal="center" vertical="center" wrapText="1"/>
    </xf>
    <xf numFmtId="0" fontId="50" fillId="13" borderId="82" xfId="0" applyFont="1" applyFill="1" applyBorder="1" applyAlignment="1">
      <alignment horizontal="center" vertical="center" wrapText="1"/>
    </xf>
    <xf numFmtId="0" fontId="30" fillId="5" borderId="65" xfId="0" applyFont="1" applyFill="1" applyBorder="1" applyAlignment="1">
      <alignment horizontal="center" vertical="center" wrapText="1"/>
    </xf>
    <xf numFmtId="0" fontId="20" fillId="0" borderId="103" xfId="0" applyFont="1" applyBorder="1" applyAlignment="1">
      <alignment horizontal="center" vertical="center"/>
    </xf>
    <xf numFmtId="0" fontId="12" fillId="0" borderId="104" xfId="0" applyFont="1" applyBorder="1"/>
    <xf numFmtId="0" fontId="20" fillId="0" borderId="94" xfId="0" applyFont="1" applyBorder="1" applyAlignment="1">
      <alignment horizontal="center" vertical="center"/>
    </xf>
    <xf numFmtId="0" fontId="12" fillId="0" borderId="106" xfId="0" applyFont="1" applyBorder="1"/>
    <xf numFmtId="0" fontId="16" fillId="0" borderId="90" xfId="0" applyFont="1" applyBorder="1" applyAlignment="1">
      <alignment horizontal="center" vertical="center" wrapText="1"/>
    </xf>
    <xf numFmtId="0" fontId="12" fillId="0" borderId="100" xfId="0" applyFont="1" applyBorder="1"/>
    <xf numFmtId="0" fontId="12" fillId="0" borderId="101" xfId="0" applyFont="1" applyBorder="1"/>
    <xf numFmtId="0" fontId="16" fillId="0" borderId="98" xfId="0" applyFont="1" applyBorder="1" applyAlignment="1">
      <alignment horizontal="center" vertical="center" wrapText="1"/>
    </xf>
    <xf numFmtId="0" fontId="12" fillId="0" borderId="98" xfId="0" applyFont="1" applyBorder="1"/>
    <xf numFmtId="0" fontId="12" fillId="0" borderId="94" xfId="0" applyFont="1" applyBorder="1"/>
    <xf numFmtId="0" fontId="16" fillId="0" borderId="69" xfId="0" applyFont="1" applyBorder="1" applyAlignment="1">
      <alignment horizontal="center" vertical="center" wrapText="1"/>
    </xf>
    <xf numFmtId="0" fontId="12" fillId="0" borderId="69" xfId="0" applyFont="1" applyBorder="1"/>
    <xf numFmtId="0" fontId="12" fillId="0" borderId="105" xfId="0" applyFont="1" applyBorder="1"/>
    <xf numFmtId="0" fontId="16" fillId="0" borderId="102" xfId="0" applyFont="1" applyBorder="1" applyAlignment="1">
      <alignment horizontal="center" vertical="center" wrapText="1"/>
    </xf>
    <xf numFmtId="0" fontId="12" fillId="0" borderId="77" xfId="1" applyBorder="1" applyAlignment="1">
      <alignment horizontal="center"/>
    </xf>
    <xf numFmtId="0" fontId="46" fillId="0" borderId="0" xfId="0" applyFont="1" applyBorder="1" applyAlignment="1">
      <alignment horizontal="left" vertical="center" wrapText="1"/>
    </xf>
    <xf numFmtId="0" fontId="16" fillId="0" borderId="2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76"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6" fillId="0" borderId="65"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4" fillId="0" borderId="77" xfId="1" applyFont="1" applyBorder="1" applyAlignment="1">
      <alignment horizontal="center"/>
    </xf>
    <xf numFmtId="0" fontId="22" fillId="0" borderId="0" xfId="1" applyFont="1" applyAlignment="1">
      <alignment horizontal="left" vertical="center"/>
    </xf>
    <xf numFmtId="0" fontId="11" fillId="0" borderId="77" xfId="1" applyFont="1" applyBorder="1" applyAlignment="1">
      <alignment horizontal="center" vertical="center"/>
    </xf>
    <xf numFmtId="0" fontId="11" fillId="0" borderId="9" xfId="1" applyFont="1" applyBorder="1" applyAlignment="1">
      <alignment horizontal="center" vertical="center"/>
    </xf>
    <xf numFmtId="0" fontId="17" fillId="0" borderId="77"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8" xfId="12" applyFont="1" applyFill="1" applyBorder="1" applyAlignment="1">
      <alignment horizontal="center" vertical="center" wrapText="1"/>
    </xf>
    <xf numFmtId="0" fontId="56" fillId="0" borderId="74" xfId="1" applyFont="1" applyBorder="1" applyAlignment="1">
      <alignment horizontal="left" vertical="center" wrapText="1"/>
    </xf>
    <xf numFmtId="0" fontId="56"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33" xfId="0" applyFont="1" applyFill="1" applyBorder="1" applyAlignment="1">
      <alignment horizontal="center" vertical="center"/>
    </xf>
    <xf numFmtId="0" fontId="33" fillId="2" borderId="33"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cellXfs>
  <cellStyles count="138">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80" zoomScaleNormal="80" workbookViewId="0"/>
  </sheetViews>
  <sheetFormatPr defaultColWidth="14.42578125" defaultRowHeight="12.75" x14ac:dyDescent="0.2"/>
  <cols>
    <col min="1" max="1" width="190.42578125" style="199" customWidth="1"/>
    <col min="2" max="2" width="19" style="199" customWidth="1"/>
    <col min="3" max="26" width="164.42578125" style="199" customWidth="1"/>
    <col min="27" max="16384" width="14.42578125" style="199"/>
  </cols>
  <sheetData>
    <row r="1" spans="1:26" ht="21" customHeight="1" x14ac:dyDescent="0.2">
      <c r="A1" s="197" t="s">
        <v>259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row>
    <row r="2" spans="1:26" ht="21" customHeight="1" x14ac:dyDescent="0.2">
      <c r="A2" s="200" t="s">
        <v>169</v>
      </c>
      <c r="B2" s="198"/>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23.45" customHeight="1" x14ac:dyDescent="0.2">
      <c r="A3" s="197" t="s">
        <v>260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row>
    <row r="4" spans="1:26" ht="21" customHeight="1" x14ac:dyDescent="0.2">
      <c r="A4" s="201" t="s">
        <v>170</v>
      </c>
      <c r="B4" s="198"/>
      <c r="C4" s="198"/>
      <c r="D4" s="198"/>
      <c r="E4" s="198"/>
      <c r="F4" s="198"/>
      <c r="G4" s="198"/>
      <c r="H4" s="198"/>
      <c r="I4" s="198"/>
      <c r="J4" s="198"/>
      <c r="K4" s="198"/>
      <c r="L4" s="198"/>
      <c r="M4" s="198"/>
      <c r="N4" s="198"/>
      <c r="O4" s="198"/>
      <c r="P4" s="198"/>
      <c r="Q4" s="198"/>
      <c r="R4" s="198"/>
      <c r="S4" s="198"/>
      <c r="T4" s="198"/>
      <c r="U4" s="198"/>
      <c r="V4" s="198"/>
      <c r="W4" s="198"/>
      <c r="X4" s="198"/>
      <c r="Y4" s="198"/>
      <c r="Z4" s="198"/>
    </row>
    <row r="5" spans="1:26" ht="92.25" customHeight="1" x14ac:dyDescent="0.2">
      <c r="A5" s="202" t="s">
        <v>261</v>
      </c>
      <c r="B5" s="203"/>
      <c r="C5" s="203"/>
      <c r="D5" s="203"/>
      <c r="E5" s="203"/>
      <c r="F5" s="203"/>
      <c r="G5" s="203"/>
      <c r="H5" s="203"/>
      <c r="I5" s="203"/>
      <c r="J5" s="203"/>
      <c r="K5" s="203"/>
      <c r="L5" s="203"/>
      <c r="M5" s="203"/>
      <c r="N5" s="203"/>
      <c r="O5" s="203"/>
      <c r="P5" s="203"/>
      <c r="Q5" s="203"/>
      <c r="R5" s="203"/>
      <c r="S5" s="203"/>
      <c r="T5" s="203"/>
      <c r="U5" s="203"/>
      <c r="V5" s="203"/>
      <c r="W5" s="203"/>
      <c r="X5" s="203"/>
      <c r="Y5" s="203"/>
      <c r="Z5" s="203"/>
    </row>
    <row r="6" spans="1:26" ht="21" customHeight="1" x14ac:dyDescent="0.2">
      <c r="A6" s="201" t="s">
        <v>262</v>
      </c>
      <c r="B6" s="204"/>
      <c r="C6" s="204"/>
      <c r="D6" s="204"/>
      <c r="E6" s="204"/>
      <c r="F6" s="204"/>
      <c r="G6" s="204"/>
      <c r="H6" s="204"/>
      <c r="I6" s="204"/>
      <c r="J6" s="204"/>
      <c r="K6" s="204"/>
      <c r="L6" s="204"/>
      <c r="M6" s="204"/>
      <c r="N6" s="204"/>
      <c r="O6" s="204"/>
      <c r="P6" s="204"/>
      <c r="Q6" s="204"/>
      <c r="R6" s="204"/>
      <c r="S6" s="204"/>
      <c r="T6" s="204"/>
      <c r="U6" s="204"/>
      <c r="V6" s="204"/>
      <c r="W6" s="204"/>
      <c r="X6" s="204"/>
      <c r="Y6" s="204"/>
      <c r="Z6" s="204"/>
    </row>
    <row r="7" spans="1:26" ht="54.95" customHeight="1" x14ac:dyDescent="0.2">
      <c r="A7" s="205" t="s">
        <v>263</v>
      </c>
      <c r="B7" s="203"/>
      <c r="C7" s="203"/>
      <c r="D7" s="203"/>
      <c r="E7" s="203"/>
      <c r="F7" s="203"/>
      <c r="G7" s="203"/>
      <c r="H7" s="203"/>
      <c r="I7" s="203"/>
      <c r="J7" s="203"/>
      <c r="K7" s="203"/>
      <c r="L7" s="203"/>
      <c r="M7" s="203"/>
      <c r="N7" s="203"/>
      <c r="O7" s="203"/>
      <c r="P7" s="203"/>
      <c r="Q7" s="203"/>
      <c r="R7" s="203"/>
      <c r="S7" s="203"/>
      <c r="T7" s="203"/>
      <c r="U7" s="203"/>
      <c r="V7" s="203"/>
      <c r="W7" s="203"/>
      <c r="X7" s="203"/>
      <c r="Y7" s="203"/>
      <c r="Z7" s="203"/>
    </row>
    <row r="8" spans="1:26" ht="61.5" customHeight="1" thickBot="1" x14ac:dyDescent="0.25">
      <c r="A8" s="206" t="s">
        <v>264</v>
      </c>
      <c r="B8" s="203"/>
      <c r="C8" s="203"/>
      <c r="D8" s="203"/>
      <c r="E8" s="203"/>
      <c r="F8" s="203"/>
      <c r="G8" s="203"/>
      <c r="H8" s="203"/>
      <c r="I8" s="203"/>
      <c r="J8" s="203"/>
      <c r="K8" s="203"/>
      <c r="L8" s="203"/>
      <c r="M8" s="203"/>
      <c r="N8" s="203"/>
      <c r="O8" s="203"/>
      <c r="P8" s="203"/>
      <c r="Q8" s="203"/>
      <c r="R8" s="203"/>
      <c r="S8" s="203"/>
      <c r="T8" s="203"/>
      <c r="U8" s="203"/>
      <c r="V8" s="203"/>
      <c r="W8" s="203"/>
      <c r="X8" s="203"/>
      <c r="Y8" s="203"/>
      <c r="Z8" s="203"/>
    </row>
    <row r="9" spans="1:26" ht="33" customHeight="1" x14ac:dyDescent="0.2">
      <c r="A9" s="207" t="s">
        <v>265</v>
      </c>
      <c r="B9" s="203"/>
      <c r="C9" s="203"/>
      <c r="D9" s="203"/>
      <c r="E9" s="203"/>
      <c r="F9" s="203"/>
      <c r="G9" s="203"/>
      <c r="H9" s="203"/>
      <c r="I9" s="203"/>
      <c r="J9" s="203"/>
      <c r="K9" s="203"/>
      <c r="L9" s="203"/>
      <c r="M9" s="203"/>
      <c r="N9" s="203"/>
      <c r="O9" s="203"/>
      <c r="P9" s="203"/>
      <c r="Q9" s="203"/>
      <c r="R9" s="203"/>
      <c r="S9" s="203"/>
      <c r="T9" s="203"/>
      <c r="U9" s="203"/>
      <c r="V9" s="203"/>
      <c r="W9" s="203"/>
      <c r="X9" s="203"/>
      <c r="Y9" s="203"/>
      <c r="Z9" s="203"/>
    </row>
    <row r="10" spans="1:26" ht="22.5" customHeight="1" x14ac:dyDescent="0.2">
      <c r="A10" s="208" t="s">
        <v>266</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row>
    <row r="11" spans="1:26" s="211" customFormat="1" ht="225.95" customHeight="1" x14ac:dyDescent="0.2">
      <c r="A11" s="209" t="s">
        <v>267</v>
      </c>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row>
    <row r="12" spans="1:26" s="211" customFormat="1" ht="21.95" customHeight="1" x14ac:dyDescent="0.2">
      <c r="A12" s="212" t="s">
        <v>268</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row>
    <row r="13" spans="1:26" ht="23.25" customHeight="1" x14ac:dyDescent="0.2">
      <c r="A13" s="212" t="s">
        <v>237</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row>
    <row r="14" spans="1:26" ht="57" customHeight="1" x14ac:dyDescent="0.2">
      <c r="A14" s="213" t="s">
        <v>228</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row>
    <row r="15" spans="1:26" ht="21" customHeight="1" x14ac:dyDescent="0.2">
      <c r="A15" s="214" t="s">
        <v>226</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1:26" ht="60.75" customHeight="1" x14ac:dyDescent="0.2">
      <c r="A16" s="213" t="s">
        <v>269</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row>
    <row r="17" spans="1:26" ht="21" customHeight="1" x14ac:dyDescent="0.2">
      <c r="A17" s="214" t="s">
        <v>227</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row>
    <row r="18" spans="1:26" ht="163.5" customHeight="1" x14ac:dyDescent="0.2">
      <c r="A18" s="205" t="s">
        <v>270</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row>
    <row r="19" spans="1:26" ht="37.5" customHeight="1" x14ac:dyDescent="0.2">
      <c r="A19" s="216" t="s">
        <v>271</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row>
    <row r="20" spans="1:26" ht="39.75" customHeight="1" x14ac:dyDescent="0.2">
      <c r="A20" s="217" t="s">
        <v>272</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row>
    <row r="21" spans="1:26" ht="21" customHeight="1" x14ac:dyDescent="0.2">
      <c r="A21" s="218" t="s">
        <v>199</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row>
    <row r="22" spans="1:26" ht="21" customHeight="1" x14ac:dyDescent="0.2">
      <c r="A22" s="218" t="s">
        <v>200</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row>
    <row r="23" spans="1:26" ht="21" customHeight="1" x14ac:dyDescent="0.2">
      <c r="A23" s="219" t="s">
        <v>201</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row>
    <row r="24" spans="1:26" ht="127.5" customHeight="1" x14ac:dyDescent="0.2">
      <c r="A24" s="202" t="s">
        <v>273</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row>
    <row r="25" spans="1:26" ht="21" customHeight="1" x14ac:dyDescent="0.2">
      <c r="A25" s="214" t="s">
        <v>238</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row>
    <row r="26" spans="1:26" ht="70.5" customHeight="1" x14ac:dyDescent="0.2">
      <c r="A26" s="213" t="s">
        <v>239</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row>
    <row r="27" spans="1:26" ht="21" customHeight="1" x14ac:dyDescent="0.2">
      <c r="A27" s="220" t="s">
        <v>229</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row>
    <row r="28" spans="1:26" ht="97.5" customHeight="1" x14ac:dyDescent="0.2">
      <c r="A28" s="222" t="s">
        <v>274</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row>
    <row r="29" spans="1:26" ht="21" customHeight="1" x14ac:dyDescent="0.2">
      <c r="A29" s="223" t="s">
        <v>171</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row>
    <row r="30" spans="1:26" ht="21" customHeight="1" x14ac:dyDescent="0.2">
      <c r="A30" s="224" t="s">
        <v>275</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row>
    <row r="31" spans="1:26" ht="21" customHeight="1" x14ac:dyDescent="0.2">
      <c r="A31" s="224" t="s">
        <v>172</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row>
    <row r="32" spans="1:26" ht="21" customHeight="1" x14ac:dyDescent="0.2">
      <c r="A32" s="224" t="s">
        <v>173</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row>
    <row r="33" spans="1:26" ht="21" customHeight="1" x14ac:dyDescent="0.2">
      <c r="A33" s="224" t="s">
        <v>174</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row>
    <row r="34" spans="1:26" ht="21" customHeight="1" x14ac:dyDescent="0.2">
      <c r="A34" s="224" t="s">
        <v>175</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row>
    <row r="35" spans="1:26" ht="21" customHeight="1" x14ac:dyDescent="0.2">
      <c r="A35" s="214" t="s">
        <v>241</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row>
    <row r="36" spans="1:26" ht="21" customHeight="1" x14ac:dyDescent="0.2">
      <c r="A36" s="225" t="s">
        <v>176</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45.5" customHeight="1" x14ac:dyDescent="0.2">
      <c r="A37" s="226" t="s">
        <v>177</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row>
    <row r="38" spans="1:26" ht="57.75" customHeight="1" x14ac:dyDescent="0.2">
      <c r="A38" s="226" t="s">
        <v>178</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row>
    <row r="39" spans="1:26" ht="64.5" customHeight="1" x14ac:dyDescent="0.2">
      <c r="A39" s="226" t="s">
        <v>179</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row>
    <row r="40" spans="1:26" ht="93" customHeight="1" x14ac:dyDescent="0.2">
      <c r="A40" s="226" t="s">
        <v>180</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row>
    <row r="41" spans="1:26" ht="28.5" customHeight="1" x14ac:dyDescent="0.2">
      <c r="A41" s="226" t="s">
        <v>181</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row>
    <row r="42" spans="1:26" ht="26.25" customHeight="1" x14ac:dyDescent="0.2">
      <c r="A42" s="228" t="s">
        <v>182</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row>
    <row r="43" spans="1:26" ht="36" customHeight="1" x14ac:dyDescent="0.2">
      <c r="A43" s="226" t="s">
        <v>183</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row>
    <row r="44" spans="1:26" ht="20.25" customHeight="1" x14ac:dyDescent="0.2">
      <c r="A44" s="226" t="s">
        <v>184</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row>
    <row r="45" spans="1:26" ht="21.75" customHeight="1" x14ac:dyDescent="0.2">
      <c r="A45" s="226" t="s">
        <v>185</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row>
    <row r="46" spans="1:26" ht="24.75" customHeight="1" x14ac:dyDescent="0.2">
      <c r="A46" s="228" t="s">
        <v>186</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row>
    <row r="47" spans="1:26" ht="17.25" customHeight="1" x14ac:dyDescent="0.2">
      <c r="A47" s="228" t="s">
        <v>187</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row>
    <row r="48" spans="1:26" ht="35.25" customHeight="1" x14ac:dyDescent="0.2">
      <c r="A48" s="228" t="s">
        <v>188</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row>
    <row r="49" spans="1:26" ht="57" customHeight="1" x14ac:dyDescent="0.2">
      <c r="A49" s="228" t="s">
        <v>189</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row>
    <row r="50" spans="1:26" ht="62.25" customHeight="1" x14ac:dyDescent="0.2">
      <c r="A50" s="228" t="s">
        <v>190</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row>
    <row r="51" spans="1:26" ht="122.25" customHeight="1" x14ac:dyDescent="0.2">
      <c r="A51" s="228" t="s">
        <v>191</v>
      </c>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row>
    <row r="52" spans="1:26" ht="69.75" customHeight="1" x14ac:dyDescent="0.2">
      <c r="A52" s="228" t="s">
        <v>192</v>
      </c>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row>
    <row r="53" spans="1:26" ht="24" customHeight="1" x14ac:dyDescent="0.2">
      <c r="A53" s="228" t="s">
        <v>193</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row>
    <row r="54" spans="1:26" ht="23.25" customHeight="1" x14ac:dyDescent="0.2">
      <c r="A54" s="228" t="s">
        <v>194</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row>
    <row r="55" spans="1:26" ht="101.45" customHeight="1" x14ac:dyDescent="0.2">
      <c r="A55" s="228" t="s">
        <v>195</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row>
    <row r="56" spans="1:26" ht="51.75" customHeight="1" x14ac:dyDescent="0.2">
      <c r="A56" s="228" t="s">
        <v>196</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row>
    <row r="57" spans="1:26" ht="89.25" customHeight="1" x14ac:dyDescent="0.2">
      <c r="A57" s="228" t="s">
        <v>197</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row>
    <row r="58" spans="1:26" ht="32.25" customHeight="1" x14ac:dyDescent="0.2">
      <c r="A58" s="228" t="s">
        <v>198</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row>
    <row r="59" spans="1:26" ht="15.75" hidden="1" customHeight="1" x14ac:dyDescent="0.2">
      <c r="A59" s="229"/>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row>
    <row r="60" spans="1:26" ht="15.75" hidden="1" customHeight="1" x14ac:dyDescent="0.2">
      <c r="A60" s="229"/>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row>
    <row r="61" spans="1:26" ht="15.75" hidden="1" customHeight="1" x14ac:dyDescent="0.2">
      <c r="A61" s="229"/>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row>
    <row r="62" spans="1:26" ht="15.75" customHeight="1" x14ac:dyDescent="0.2">
      <c r="A62" s="230"/>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row>
    <row r="63" spans="1:26" ht="15.75" customHeight="1" x14ac:dyDescent="0.2">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row>
    <row r="64" spans="1:26" ht="15.75" customHeight="1" x14ac:dyDescent="0.2">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row>
    <row r="65" spans="1:26" ht="15.75" customHeight="1" x14ac:dyDescent="0.2">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row>
    <row r="66" spans="1:26" ht="15.75" customHeight="1" x14ac:dyDescent="0.2">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row>
    <row r="67" spans="1:26" ht="15.75" customHeight="1" x14ac:dyDescent="0.2">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row>
    <row r="68" spans="1:26" ht="15.75" customHeight="1" x14ac:dyDescent="0.2">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row>
    <row r="69" spans="1:26" ht="15.75" customHeight="1" x14ac:dyDescent="0.2">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row>
    <row r="70" spans="1:26" ht="15.75" customHeight="1" x14ac:dyDescent="0.2">
      <c r="A70" s="198"/>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row>
    <row r="71" spans="1:26" ht="15.75" customHeight="1" x14ac:dyDescent="0.2">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row>
    <row r="72" spans="1:26" ht="15.75" customHeight="1" x14ac:dyDescent="0.2">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row>
    <row r="73" spans="1:26" ht="15.75" customHeight="1" x14ac:dyDescent="0.2">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row>
    <row r="74" spans="1:26" ht="15.75" customHeight="1" x14ac:dyDescent="0.2">
      <c r="A74" s="198"/>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row>
    <row r="75" spans="1:26" ht="15.75" customHeight="1" x14ac:dyDescent="0.2">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row>
    <row r="76" spans="1:26" ht="15.75" customHeight="1" x14ac:dyDescent="0.2">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row>
    <row r="77" spans="1:26" ht="15.75" customHeight="1" x14ac:dyDescent="0.2">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row>
    <row r="78" spans="1:26" ht="15.75" customHeight="1" x14ac:dyDescent="0.2">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row>
    <row r="79" spans="1:26" ht="15.75" customHeight="1" x14ac:dyDescent="0.2">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row>
    <row r="80" spans="1:26" ht="15.75" customHeight="1" x14ac:dyDescent="0.2">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row>
    <row r="81" spans="1:26" ht="15.75" customHeight="1" x14ac:dyDescent="0.2">
      <c r="A81" s="198"/>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row>
    <row r="82" spans="1:26" ht="15.75" customHeight="1" x14ac:dyDescent="0.2">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row>
    <row r="83" spans="1:26" ht="15.75" customHeight="1" x14ac:dyDescent="0.2">
      <c r="A83" s="198"/>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row>
    <row r="84" spans="1:26" ht="15.75" customHeigh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row>
    <row r="85" spans="1:26" ht="15.75" customHeigh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row>
    <row r="86" spans="1:26" ht="15.75" customHeight="1" x14ac:dyDescent="0.2">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row>
    <row r="87" spans="1:26" ht="15.75" customHeight="1" x14ac:dyDescent="0.2">
      <c r="A87" s="198"/>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row>
    <row r="88" spans="1:26" ht="15.75" customHeight="1" x14ac:dyDescent="0.2">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row>
    <row r="89" spans="1:26" ht="15.75" customHeight="1" x14ac:dyDescent="0.2">
      <c r="A89" s="198"/>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row>
    <row r="90" spans="1:26" ht="15.75" customHeight="1" x14ac:dyDescent="0.2">
      <c r="A90" s="198"/>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row>
    <row r="91" spans="1:26" ht="15.75" customHeight="1" x14ac:dyDescent="0.2">
      <c r="A91" s="198"/>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row>
    <row r="92" spans="1:26" ht="15.75" customHeight="1" x14ac:dyDescent="0.2">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row>
    <row r="93" spans="1:26" ht="15.75" customHeight="1" x14ac:dyDescent="0.2">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row>
    <row r="94" spans="1:26" ht="15.75" customHeight="1" x14ac:dyDescent="0.2">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row>
    <row r="95" spans="1:26" ht="15.75" customHeight="1" x14ac:dyDescent="0.2">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row>
    <row r="96" spans="1:26" ht="15.75" customHeight="1" x14ac:dyDescent="0.2">
      <c r="A96" s="198"/>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row>
    <row r="97" spans="1:26" ht="15.75" customHeight="1" x14ac:dyDescent="0.2">
      <c r="A97" s="198"/>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row>
    <row r="98" spans="1:26" ht="15.75" customHeigh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row>
    <row r="99" spans="1:26" ht="15.75" customHeight="1" x14ac:dyDescent="0.2">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row>
    <row r="100" spans="1:26" ht="15.75" customHeight="1" x14ac:dyDescent="0.2">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row>
    <row r="101" spans="1:26" ht="15.75" customHeight="1" x14ac:dyDescent="0.2">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row>
    <row r="102" spans="1:26" ht="15.75" customHeight="1" x14ac:dyDescent="0.2">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row>
    <row r="103" spans="1:26" ht="15.75" customHeight="1" x14ac:dyDescent="0.2">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row>
    <row r="104" spans="1:26" ht="15.75" customHeight="1"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row>
    <row r="105" spans="1:26" ht="15.75" customHeight="1" x14ac:dyDescent="0.2">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row>
    <row r="106" spans="1:26" ht="15.75" customHeight="1" x14ac:dyDescent="0.2">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row>
    <row r="107" spans="1:26" ht="15.75" customHeight="1" x14ac:dyDescent="0.2">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row>
    <row r="108" spans="1:26" ht="15.75" customHeight="1" x14ac:dyDescent="0.2">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1:26" ht="15.75" customHeigh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row>
    <row r="110" spans="1:26" ht="15.75" customHeight="1" x14ac:dyDescent="0.2">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row>
    <row r="111" spans="1:26" ht="15.75" customHeight="1" x14ac:dyDescent="0.2">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row>
    <row r="112" spans="1:26" ht="15.75" customHeight="1" x14ac:dyDescent="0.2">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row>
    <row r="113" spans="1:26" ht="15.75" customHeight="1" x14ac:dyDescent="0.2">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row>
    <row r="114" spans="1:26" ht="15.75" customHeight="1" x14ac:dyDescent="0.2">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row>
    <row r="115" spans="1:26" ht="15.75" customHeight="1" x14ac:dyDescent="0.2">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row>
    <row r="116" spans="1:26" ht="15.75" customHeight="1" x14ac:dyDescent="0.2">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row>
    <row r="117" spans="1:26" ht="15.75" customHeight="1" x14ac:dyDescent="0.2">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row>
    <row r="118" spans="1:26" ht="15.75" customHeight="1" x14ac:dyDescent="0.2">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row>
    <row r="119" spans="1:26" ht="15.75" customHeight="1" x14ac:dyDescent="0.2">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row>
    <row r="120" spans="1:26" ht="15.75" customHeight="1" x14ac:dyDescent="0.2">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row>
    <row r="121" spans="1:26" ht="15.75" customHeight="1" x14ac:dyDescent="0.2">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row>
    <row r="122" spans="1:26" ht="15.75" customHeight="1" x14ac:dyDescent="0.2">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row>
    <row r="123" spans="1:26" ht="15.75" customHeight="1"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row>
    <row r="124" spans="1:26" ht="15.75" customHeight="1"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row>
    <row r="125" spans="1:26" ht="15.75" customHeight="1"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row>
    <row r="126" spans="1:26" ht="15.75" customHeight="1" x14ac:dyDescent="0.2">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row>
    <row r="127" spans="1:26" ht="15.75" customHeight="1" x14ac:dyDescent="0.2">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row>
    <row r="128" spans="1:26" ht="15.75" customHeight="1" x14ac:dyDescent="0.2">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row>
    <row r="129" spans="1:26" ht="15.75" customHeight="1"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row>
    <row r="130" spans="1:26" ht="15.75" customHeight="1" x14ac:dyDescent="0.2">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row>
    <row r="131" spans="1:26" ht="15.75" customHeight="1" x14ac:dyDescent="0.2">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row>
    <row r="132" spans="1:26" ht="15.75" customHeight="1" x14ac:dyDescent="0.2">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row>
    <row r="133" spans="1:26" ht="15.75" customHeight="1"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row>
    <row r="134" spans="1:26" ht="15.75" customHeight="1" x14ac:dyDescent="0.2">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row>
    <row r="135" spans="1:26" ht="15.75" customHeight="1" x14ac:dyDescent="0.2">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row>
    <row r="136" spans="1:26" ht="15.75" customHeight="1" x14ac:dyDescent="0.2">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row>
    <row r="137" spans="1:26" ht="15.75" customHeight="1" x14ac:dyDescent="0.2">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row>
    <row r="138" spans="1:26" ht="15.75" customHeight="1" x14ac:dyDescent="0.2">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row>
    <row r="139" spans="1:26" ht="15.75" customHeight="1" x14ac:dyDescent="0.2">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row>
    <row r="140" spans="1:26" ht="15.75" customHeight="1" x14ac:dyDescent="0.2">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row>
    <row r="141" spans="1:26" ht="15.75" customHeight="1" x14ac:dyDescent="0.2">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row>
    <row r="142" spans="1:26" ht="15.75" customHeight="1" x14ac:dyDescent="0.2">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row>
    <row r="143" spans="1:26" ht="15.75" customHeight="1" x14ac:dyDescent="0.2">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row>
    <row r="144" spans="1:26" ht="15.75" customHeight="1" x14ac:dyDescent="0.2">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row>
    <row r="145" spans="1:26" ht="15.75" customHeight="1" x14ac:dyDescent="0.2">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row>
    <row r="146" spans="1:26" ht="15.75" customHeight="1" x14ac:dyDescent="0.2">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row>
    <row r="147" spans="1:26" ht="15.75" customHeight="1" x14ac:dyDescent="0.2">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row>
    <row r="148" spans="1:26" ht="15.75" customHeight="1" x14ac:dyDescent="0.2">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row>
    <row r="149" spans="1:26" ht="15.75" customHeight="1" x14ac:dyDescent="0.2">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row>
    <row r="150" spans="1:26" ht="15.75" customHeight="1" x14ac:dyDescent="0.2">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row>
    <row r="151" spans="1:26" ht="15.75" customHeight="1" x14ac:dyDescent="0.2">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row>
    <row r="152" spans="1:26" ht="15.75" customHeight="1" x14ac:dyDescent="0.2">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row>
    <row r="153" spans="1:26" ht="15.75" customHeight="1" x14ac:dyDescent="0.2">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row>
    <row r="154" spans="1:26" ht="15.75" customHeight="1" x14ac:dyDescent="0.2">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row>
    <row r="155" spans="1:26" ht="15.75" customHeight="1" x14ac:dyDescent="0.2">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row>
    <row r="156" spans="1:26" ht="15.75" customHeight="1" x14ac:dyDescent="0.2">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row>
    <row r="157" spans="1:26" ht="15.75" customHeight="1" x14ac:dyDescent="0.2">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row>
    <row r="158" spans="1:26" ht="15.75" customHeight="1" x14ac:dyDescent="0.2">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row>
    <row r="159" spans="1:26" ht="15.75" customHeight="1" x14ac:dyDescent="0.2">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row>
    <row r="160" spans="1:26" ht="15.75" customHeight="1" x14ac:dyDescent="0.2">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row>
    <row r="161" spans="1:26" ht="15.75" customHeight="1" x14ac:dyDescent="0.2">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row>
    <row r="162" spans="1:26" ht="15.75" customHeight="1" x14ac:dyDescent="0.2">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row>
    <row r="163" spans="1:26" ht="15.75" customHeight="1" x14ac:dyDescent="0.2">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row>
    <row r="164" spans="1:26" ht="15.75" customHeight="1" x14ac:dyDescent="0.2">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row>
    <row r="165" spans="1:26" ht="15.75" customHeight="1" x14ac:dyDescent="0.2">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row>
    <row r="166" spans="1:26" ht="15.75" customHeight="1" x14ac:dyDescent="0.2">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row>
    <row r="167" spans="1:26" ht="15.75" customHeight="1" x14ac:dyDescent="0.2">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row>
    <row r="168" spans="1:26" ht="15.75" customHeight="1" x14ac:dyDescent="0.2">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row>
    <row r="169" spans="1:26" ht="15.75" customHeight="1" x14ac:dyDescent="0.2">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row>
    <row r="170" spans="1:26" ht="15.75" customHeight="1" x14ac:dyDescent="0.2">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row>
    <row r="171" spans="1:26" ht="15.75" customHeight="1" x14ac:dyDescent="0.2">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row>
    <row r="172" spans="1:26" ht="15.75" customHeight="1" x14ac:dyDescent="0.2">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row>
    <row r="173" spans="1:26" ht="15.75" customHeight="1" x14ac:dyDescent="0.2">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row>
    <row r="174" spans="1:26" ht="15.75" customHeight="1" x14ac:dyDescent="0.2">
      <c r="A174" s="198"/>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row>
    <row r="175" spans="1:26" ht="15.75" customHeight="1" x14ac:dyDescent="0.2">
      <c r="A175" s="198"/>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row>
    <row r="176" spans="1:26" ht="15.75" customHeight="1" x14ac:dyDescent="0.2">
      <c r="A176" s="198"/>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row>
    <row r="177" spans="1:26" ht="15.75" customHeight="1" x14ac:dyDescent="0.2">
      <c r="A177" s="198"/>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row>
    <row r="178" spans="1:26" ht="15.75" customHeight="1" x14ac:dyDescent="0.2">
      <c r="A178" s="198"/>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row>
    <row r="179" spans="1:26" ht="15.75" customHeight="1" x14ac:dyDescent="0.2">
      <c r="A179" s="198"/>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row>
    <row r="180" spans="1:26" ht="15.75" customHeight="1" x14ac:dyDescent="0.2">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row>
    <row r="181" spans="1:26" ht="15.75" customHeight="1" x14ac:dyDescent="0.2">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row>
    <row r="182" spans="1:26" ht="15.75" customHeight="1" x14ac:dyDescent="0.2">
      <c r="A182" s="198"/>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row>
    <row r="183" spans="1:26" ht="15.75" customHeight="1" x14ac:dyDescent="0.2">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row>
    <row r="184" spans="1:26" ht="15.75" customHeight="1" x14ac:dyDescent="0.2">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row>
    <row r="185" spans="1:26" ht="15.75" customHeight="1" x14ac:dyDescent="0.2">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row>
    <row r="186" spans="1:26" ht="15.75" customHeight="1" x14ac:dyDescent="0.2">
      <c r="A186" s="198"/>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row>
    <row r="187" spans="1:26" ht="15.75" customHeight="1" x14ac:dyDescent="0.2">
      <c r="A187" s="198"/>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row>
    <row r="188" spans="1:26" ht="15.75" customHeight="1" x14ac:dyDescent="0.2">
      <c r="A188" s="198"/>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row>
    <row r="189" spans="1:26" ht="15.75" customHeight="1" x14ac:dyDescent="0.2">
      <c r="A189" s="198"/>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row>
    <row r="190" spans="1:26" ht="15.75" customHeight="1" x14ac:dyDescent="0.2">
      <c r="A190" s="198"/>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row>
    <row r="191" spans="1:26" ht="15.75" customHeight="1" x14ac:dyDescent="0.2">
      <c r="A191" s="198"/>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row>
    <row r="192" spans="1:26" ht="15.75" customHeight="1" x14ac:dyDescent="0.2">
      <c r="A192" s="198"/>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row>
    <row r="193" spans="1:26" ht="15.75" customHeight="1" x14ac:dyDescent="0.2">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row>
    <row r="194" spans="1:26" ht="15.75" customHeight="1" x14ac:dyDescent="0.2">
      <c r="A194" s="198"/>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row>
    <row r="195" spans="1:26" ht="15.75" customHeight="1" x14ac:dyDescent="0.2">
      <c r="A195" s="198"/>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row>
    <row r="196" spans="1:26" ht="15.75" customHeight="1" x14ac:dyDescent="0.2">
      <c r="A196" s="198"/>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row>
    <row r="197" spans="1:26" ht="15.75" customHeight="1" x14ac:dyDescent="0.2">
      <c r="A197" s="198"/>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row>
    <row r="198" spans="1:26" ht="15.75" customHeight="1" x14ac:dyDescent="0.2">
      <c r="A198" s="198"/>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row>
    <row r="199" spans="1:26" ht="15.75" customHeight="1" x14ac:dyDescent="0.2">
      <c r="A199" s="198"/>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row>
    <row r="200" spans="1:26" ht="15.75" customHeight="1" x14ac:dyDescent="0.2">
      <c r="A200" s="198"/>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row>
    <row r="201" spans="1:26" ht="15.75" customHeight="1" x14ac:dyDescent="0.2">
      <c r="A201" s="198"/>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row>
    <row r="202" spans="1:26" ht="15.75" customHeight="1" x14ac:dyDescent="0.2">
      <c r="A202" s="198"/>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row>
    <row r="203" spans="1:26" ht="15.75" customHeight="1" x14ac:dyDescent="0.2">
      <c r="A203" s="198"/>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row>
    <row r="204" spans="1:26" ht="15.75" customHeight="1" x14ac:dyDescent="0.2">
      <c r="A204" s="198"/>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row>
    <row r="205" spans="1:26" ht="15.75" customHeight="1" x14ac:dyDescent="0.2">
      <c r="A205" s="198"/>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row>
    <row r="206" spans="1:26" ht="15.75" customHeight="1" x14ac:dyDescent="0.2">
      <c r="A206" s="198"/>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row>
    <row r="207" spans="1:26" ht="15.75" customHeight="1" x14ac:dyDescent="0.2">
      <c r="A207" s="198"/>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row>
    <row r="208" spans="1:26" ht="15.75" customHeight="1" x14ac:dyDescent="0.2">
      <c r="A208" s="198"/>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row>
    <row r="209" spans="1:26" ht="15.75" customHeight="1" x14ac:dyDescent="0.2">
      <c r="A209" s="198"/>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row>
    <row r="210" spans="1:26" ht="15.75" customHeight="1" x14ac:dyDescent="0.2">
      <c r="A210" s="198"/>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row>
    <row r="211" spans="1:26" ht="15.75" customHeight="1" x14ac:dyDescent="0.2">
      <c r="A211" s="198"/>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row>
    <row r="212" spans="1:26" ht="15.75" customHeight="1" x14ac:dyDescent="0.2">
      <c r="A212" s="198"/>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row>
    <row r="213" spans="1:26" ht="15.75" customHeight="1" x14ac:dyDescent="0.2">
      <c r="A213" s="198"/>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row>
    <row r="214" spans="1:26" ht="15.75" customHeight="1" x14ac:dyDescent="0.2">
      <c r="A214" s="198"/>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row>
    <row r="215" spans="1:26" ht="15.75" customHeight="1" x14ac:dyDescent="0.2">
      <c r="A215" s="198"/>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row>
    <row r="216" spans="1:26" ht="15.75" customHeight="1" x14ac:dyDescent="0.2">
      <c r="A216" s="198"/>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row>
    <row r="217" spans="1:26" ht="15.75" customHeight="1" x14ac:dyDescent="0.2">
      <c r="A217" s="198"/>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row>
    <row r="218" spans="1:26" ht="15.75" customHeight="1" x14ac:dyDescent="0.2">
      <c r="A218" s="198"/>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row>
    <row r="219" spans="1:26" ht="15.75" customHeight="1" x14ac:dyDescent="0.2">
      <c r="A219" s="198"/>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row>
    <row r="220" spans="1:26" ht="15.75" customHeight="1" x14ac:dyDescent="0.2">
      <c r="A220" s="198"/>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row>
    <row r="221" spans="1:26" ht="15.75" customHeight="1" x14ac:dyDescent="0.2">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row>
    <row r="222" spans="1:26" ht="15.75" customHeight="1" x14ac:dyDescent="0.2">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row>
    <row r="223" spans="1:26" ht="15.75" customHeight="1" x14ac:dyDescent="0.2">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row>
    <row r="224" spans="1:26" ht="15.75" customHeight="1" x14ac:dyDescent="0.2">
      <c r="A224" s="198"/>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row>
    <row r="225" spans="1:26" ht="15.75" customHeight="1" x14ac:dyDescent="0.2">
      <c r="A225" s="198"/>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row>
    <row r="226" spans="1:26" ht="15.75" customHeight="1" x14ac:dyDescent="0.2">
      <c r="A226" s="198"/>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row>
    <row r="227" spans="1:26" ht="15.75" customHeight="1" x14ac:dyDescent="0.2">
      <c r="A227" s="198"/>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row>
    <row r="228" spans="1:26" ht="15.75" customHeight="1" x14ac:dyDescent="0.2">
      <c r="A228" s="198"/>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row>
    <row r="229" spans="1:26" ht="15.75" customHeight="1" x14ac:dyDescent="0.2">
      <c r="A229" s="198"/>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row>
    <row r="230" spans="1:26" ht="15.75" customHeight="1" x14ac:dyDescent="0.2">
      <c r="A230" s="198"/>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row>
    <row r="231" spans="1:26" ht="15.75" customHeight="1" x14ac:dyDescent="0.2">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row>
    <row r="232" spans="1:26" ht="15.75" customHeight="1" x14ac:dyDescent="0.2">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row>
    <row r="233" spans="1:26" ht="15.75" customHeight="1" x14ac:dyDescent="0.2">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row>
    <row r="234" spans="1:26" ht="15.75" customHeight="1" x14ac:dyDescent="0.2">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row>
    <row r="235" spans="1:26" ht="15.75" customHeight="1" x14ac:dyDescent="0.2">
      <c r="A235" s="198"/>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row>
    <row r="236" spans="1:26" ht="15.75" customHeight="1" x14ac:dyDescent="0.2">
      <c r="A236" s="198"/>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row>
    <row r="237" spans="1:26" ht="15.75" customHeight="1" x14ac:dyDescent="0.2">
      <c r="A237" s="198"/>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row>
    <row r="238" spans="1:26" ht="15.75" customHeight="1" x14ac:dyDescent="0.2">
      <c r="A238" s="198"/>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row>
    <row r="239" spans="1:26" ht="15.75" customHeight="1" x14ac:dyDescent="0.2">
      <c r="A239" s="198"/>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row>
    <row r="240" spans="1:26" ht="15.75" customHeight="1" x14ac:dyDescent="0.2">
      <c r="A240" s="198"/>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row>
    <row r="241" spans="1:26" ht="15.75" customHeight="1" x14ac:dyDescent="0.2">
      <c r="A241" s="198"/>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row>
    <row r="242" spans="1:26" ht="15.75" customHeight="1" x14ac:dyDescent="0.2">
      <c r="A242" s="198"/>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row>
    <row r="243" spans="1:26" ht="15.75" customHeight="1" x14ac:dyDescent="0.2">
      <c r="A243" s="198"/>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row>
    <row r="244" spans="1:26" ht="15.75" customHeight="1" x14ac:dyDescent="0.2">
      <c r="A244" s="198"/>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row>
    <row r="245" spans="1:26" ht="15.75" customHeight="1" x14ac:dyDescent="0.2">
      <c r="A245" s="198"/>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row>
    <row r="246" spans="1:26" ht="15.75" customHeight="1" x14ac:dyDescent="0.2">
      <c r="A246" s="198"/>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row>
    <row r="247" spans="1:26" ht="15.75" customHeight="1" x14ac:dyDescent="0.2">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row>
    <row r="248" spans="1:26" ht="15.75" customHeight="1" x14ac:dyDescent="0.2">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row>
    <row r="249" spans="1:26" ht="15.75" customHeight="1" x14ac:dyDescent="0.2">
      <c r="A249" s="198"/>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row>
    <row r="250" spans="1:26" ht="15.75" customHeight="1" x14ac:dyDescent="0.2">
      <c r="A250" s="198"/>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row>
    <row r="251" spans="1:26" ht="15.75" customHeight="1" x14ac:dyDescent="0.2">
      <c r="A251" s="198"/>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row>
    <row r="252" spans="1:26" ht="15.75" customHeight="1" x14ac:dyDescent="0.2">
      <c r="A252" s="198"/>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row>
    <row r="253" spans="1:26" ht="15.75" customHeight="1" x14ac:dyDescent="0.2">
      <c r="A253" s="198"/>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row>
    <row r="254" spans="1:26" ht="15.75" customHeight="1" x14ac:dyDescent="0.2">
      <c r="A254" s="198"/>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row>
    <row r="255" spans="1:26" ht="15.75" customHeight="1" x14ac:dyDescent="0.2">
      <c r="A255" s="198"/>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row>
    <row r="256" spans="1:26" ht="15.75" customHeight="1" x14ac:dyDescent="0.2">
      <c r="A256" s="198"/>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row>
    <row r="257" spans="1:26" ht="15.75" customHeight="1" x14ac:dyDescent="0.2">
      <c r="A257" s="198"/>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row>
    <row r="258" spans="1:26" ht="15.75" customHeight="1" x14ac:dyDescent="0.2">
      <c r="A258" s="198"/>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row>
    <row r="259" spans="1:26" ht="15.75" customHeight="1" x14ac:dyDescent="0.2">
      <c r="A259" s="198"/>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row>
    <row r="260" spans="1:26" ht="15.75" customHeight="1" x14ac:dyDescent="0.2">
      <c r="A260" s="198"/>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row>
    <row r="261" spans="1:26" ht="15.75" customHeight="1" x14ac:dyDescent="0.2">
      <c r="A261" s="198"/>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row>
    <row r="262" spans="1:26" ht="15.75" customHeight="1" x14ac:dyDescent="0.2">
      <c r="A262" s="198"/>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row>
    <row r="263" spans="1:26" ht="15.75" customHeight="1" x14ac:dyDescent="0.2">
      <c r="A263" s="198"/>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row>
    <row r="264" spans="1:26" ht="15.75" customHeight="1" x14ac:dyDescent="0.2">
      <c r="A264" s="198"/>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row>
    <row r="265" spans="1:26" ht="15.75" customHeight="1" x14ac:dyDescent="0.2">
      <c r="A265" s="198"/>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row>
    <row r="266" spans="1:26" ht="15.75" customHeight="1" x14ac:dyDescent="0.2">
      <c r="A266" s="198"/>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row>
    <row r="267" spans="1:26" ht="15.75" customHeight="1" x14ac:dyDescent="0.2">
      <c r="A267" s="198"/>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row>
    <row r="268" spans="1:26" ht="15.75" customHeight="1" x14ac:dyDescent="0.2">
      <c r="A268" s="198"/>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row>
    <row r="269" spans="1:26" ht="15.75" customHeight="1" x14ac:dyDescent="0.2">
      <c r="A269" s="198"/>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row>
    <row r="270" spans="1:26" ht="15.75" customHeight="1" x14ac:dyDescent="0.2">
      <c r="A270" s="198"/>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row>
    <row r="271" spans="1:26" ht="15.75" customHeight="1" x14ac:dyDescent="0.2">
      <c r="A271" s="198"/>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row>
    <row r="272" spans="1:26" ht="15.75" customHeight="1" x14ac:dyDescent="0.2">
      <c r="A272" s="198"/>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row>
    <row r="273" spans="1:26" ht="15.75" customHeight="1" x14ac:dyDescent="0.2">
      <c r="A273" s="198"/>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row>
    <row r="274" spans="1:26" ht="15.75" customHeight="1" x14ac:dyDescent="0.2">
      <c r="A274" s="198"/>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row>
    <row r="275" spans="1:26" ht="15.75" customHeight="1" x14ac:dyDescent="0.2">
      <c r="A275" s="198"/>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row>
    <row r="276" spans="1:26" ht="15.75" customHeight="1" x14ac:dyDescent="0.2">
      <c r="A276" s="198"/>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row>
    <row r="277" spans="1:26" ht="15.75" customHeight="1" x14ac:dyDescent="0.2">
      <c r="A277" s="198"/>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row>
    <row r="278" spans="1:26" ht="15.75" customHeight="1" x14ac:dyDescent="0.2">
      <c r="A278" s="198"/>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row>
    <row r="279" spans="1:26" ht="15.75" customHeight="1" x14ac:dyDescent="0.2">
      <c r="A279" s="198"/>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row>
    <row r="280" spans="1:26" ht="15.75" customHeight="1" x14ac:dyDescent="0.2">
      <c r="A280" s="198"/>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row>
    <row r="281" spans="1:26" ht="15.75" customHeight="1" x14ac:dyDescent="0.2">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row>
    <row r="282" spans="1:26" ht="15.75" customHeight="1" x14ac:dyDescent="0.2">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row>
    <row r="283" spans="1:26" ht="15.75" customHeight="1" x14ac:dyDescent="0.2">
      <c r="A283" s="198"/>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row>
    <row r="284" spans="1:26" ht="15.75" customHeight="1" x14ac:dyDescent="0.2">
      <c r="A284" s="198"/>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row>
    <row r="285" spans="1:26" ht="15.75" customHeight="1" x14ac:dyDescent="0.2">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row>
    <row r="286" spans="1:26" ht="15.75" customHeight="1" x14ac:dyDescent="0.2">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row>
    <row r="287" spans="1:26" ht="15.75" customHeight="1" x14ac:dyDescent="0.2">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row>
    <row r="288" spans="1:26" ht="15.75" customHeight="1" x14ac:dyDescent="0.2">
      <c r="A288" s="198"/>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row>
    <row r="289" spans="1:26" ht="15.75" customHeight="1" x14ac:dyDescent="0.2">
      <c r="A289" s="198"/>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row>
    <row r="290" spans="1:26" ht="15.75" customHeight="1" x14ac:dyDescent="0.2">
      <c r="A290" s="19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row>
    <row r="291" spans="1:26" ht="15.75" customHeight="1" x14ac:dyDescent="0.2">
      <c r="A291" s="198"/>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row>
    <row r="292" spans="1:26" ht="15.75" customHeight="1" x14ac:dyDescent="0.2">
      <c r="A292" s="198"/>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row>
    <row r="293" spans="1:26" ht="15.75" customHeight="1" x14ac:dyDescent="0.2">
      <c r="A293" s="198"/>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row>
    <row r="294" spans="1:26" ht="15.75" customHeight="1" x14ac:dyDescent="0.2">
      <c r="A294" s="198"/>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row>
    <row r="295" spans="1:26" ht="15.75" customHeight="1" x14ac:dyDescent="0.2">
      <c r="A295" s="198"/>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row>
    <row r="296" spans="1:26" ht="15.75" customHeight="1" x14ac:dyDescent="0.2">
      <c r="A296" s="198"/>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row>
    <row r="297" spans="1:26" ht="15.75" customHeight="1" x14ac:dyDescent="0.2">
      <c r="A297" s="198"/>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row>
    <row r="298" spans="1:26" ht="15.75" customHeight="1" x14ac:dyDescent="0.2">
      <c r="A298" s="198"/>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row>
    <row r="299" spans="1:26" ht="15.75" customHeight="1" x14ac:dyDescent="0.2">
      <c r="A299" s="198"/>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row>
    <row r="300" spans="1:26" ht="15.75" customHeight="1" x14ac:dyDescent="0.2">
      <c r="A300" s="198"/>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row>
    <row r="301" spans="1:26" ht="15.75" customHeight="1" x14ac:dyDescent="0.2">
      <c r="A301" s="198"/>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row>
    <row r="302" spans="1:26" ht="15.75" customHeight="1" x14ac:dyDescent="0.2">
      <c r="A302" s="198"/>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row>
    <row r="303" spans="1:26" ht="15.75" customHeight="1" x14ac:dyDescent="0.2">
      <c r="A303" s="198"/>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row>
    <row r="304" spans="1:26" ht="15.75" customHeight="1" x14ac:dyDescent="0.2">
      <c r="A304" s="198"/>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row>
    <row r="305" spans="1:26" ht="15.75" customHeight="1" x14ac:dyDescent="0.2">
      <c r="A305" s="198"/>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row>
    <row r="306" spans="1:26" ht="15.75" customHeight="1" x14ac:dyDescent="0.2">
      <c r="A306" s="198"/>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row>
    <row r="307" spans="1:26" ht="15.75" customHeight="1" x14ac:dyDescent="0.2">
      <c r="A307" s="198"/>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row>
    <row r="308" spans="1:26" ht="15.75" customHeight="1" x14ac:dyDescent="0.2">
      <c r="A308" s="198"/>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row>
    <row r="309" spans="1:26" ht="15.75" customHeight="1" x14ac:dyDescent="0.2">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row>
    <row r="310" spans="1:26" ht="15.75" customHeight="1" x14ac:dyDescent="0.2">
      <c r="A310" s="198"/>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row>
    <row r="311" spans="1:26" ht="15.75" customHeight="1" x14ac:dyDescent="0.2">
      <c r="A311" s="198"/>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row>
    <row r="312" spans="1:26" ht="15.75" customHeight="1" x14ac:dyDescent="0.2">
      <c r="A312" s="198"/>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row>
    <row r="313" spans="1:26" ht="15.75" customHeight="1" x14ac:dyDescent="0.2">
      <c r="A313" s="198"/>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row>
    <row r="314" spans="1:26" ht="15.75" customHeight="1" x14ac:dyDescent="0.2">
      <c r="A314" s="198"/>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row>
    <row r="315" spans="1:26" ht="15.75" customHeight="1" x14ac:dyDescent="0.2">
      <c r="A315" s="198"/>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row>
    <row r="316" spans="1:26" ht="15.75" customHeight="1" x14ac:dyDescent="0.2">
      <c r="A316" s="198"/>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row>
    <row r="317" spans="1:26" ht="15.75" customHeight="1" x14ac:dyDescent="0.2">
      <c r="A317" s="198"/>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row>
    <row r="318" spans="1:26" ht="15.75" customHeight="1" x14ac:dyDescent="0.2">
      <c r="A318" s="198"/>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row>
    <row r="319" spans="1:26" ht="15.75" customHeight="1" x14ac:dyDescent="0.2">
      <c r="A319" s="198"/>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row>
    <row r="320" spans="1:26" ht="15.75" customHeight="1" x14ac:dyDescent="0.2">
      <c r="A320" s="198"/>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row>
    <row r="321" spans="1:26" ht="15.75" customHeight="1" x14ac:dyDescent="0.2">
      <c r="A321" s="198"/>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row>
    <row r="322" spans="1:26" ht="15.75" customHeight="1" x14ac:dyDescent="0.2">
      <c r="A322" s="198"/>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row>
    <row r="323" spans="1:26" ht="15.75" customHeight="1" x14ac:dyDescent="0.2">
      <c r="A323" s="198"/>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row>
    <row r="324" spans="1:26" ht="15.75" customHeight="1" x14ac:dyDescent="0.2">
      <c r="A324" s="198"/>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row>
    <row r="325" spans="1:26" ht="15.75" customHeight="1" x14ac:dyDescent="0.2">
      <c r="A325" s="198"/>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row>
    <row r="326" spans="1:26" ht="15.75" customHeight="1" x14ac:dyDescent="0.2">
      <c r="A326" s="198"/>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row>
    <row r="327" spans="1:26" ht="15.75" customHeight="1" x14ac:dyDescent="0.2">
      <c r="A327" s="198"/>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row>
    <row r="328" spans="1:26" ht="15.75" customHeight="1" x14ac:dyDescent="0.2">
      <c r="A328" s="198"/>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row>
    <row r="329" spans="1:26" ht="15.75" customHeight="1" x14ac:dyDescent="0.2">
      <c r="A329" s="198"/>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row>
    <row r="330" spans="1:26" ht="15.75" customHeight="1" x14ac:dyDescent="0.2">
      <c r="A330" s="198"/>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row>
    <row r="331" spans="1:26" ht="15.75" customHeight="1" x14ac:dyDescent="0.2">
      <c r="A331" s="198"/>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row>
    <row r="332" spans="1:26" ht="15.75" customHeight="1" x14ac:dyDescent="0.2">
      <c r="A332" s="198"/>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row>
    <row r="333" spans="1:26" ht="15.75" customHeight="1" x14ac:dyDescent="0.2">
      <c r="A333" s="198"/>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row>
    <row r="334" spans="1:26" ht="15.75" customHeight="1" x14ac:dyDescent="0.2">
      <c r="A334" s="198"/>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row>
    <row r="335" spans="1:26" ht="15.75" customHeight="1" x14ac:dyDescent="0.2">
      <c r="A335" s="198"/>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row>
    <row r="336" spans="1:26" ht="15.75" customHeight="1" x14ac:dyDescent="0.2">
      <c r="A336" s="198"/>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row>
    <row r="337" spans="1:26" ht="15.75" customHeight="1" x14ac:dyDescent="0.2">
      <c r="A337" s="198"/>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row>
    <row r="338" spans="1:26" ht="15.75" customHeight="1" x14ac:dyDescent="0.2">
      <c r="A338" s="198"/>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row>
    <row r="339" spans="1:26" ht="15.75" customHeight="1" x14ac:dyDescent="0.2">
      <c r="A339" s="198"/>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row>
    <row r="340" spans="1:26" ht="15.75" customHeight="1" x14ac:dyDescent="0.2">
      <c r="A340" s="198"/>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row>
    <row r="341" spans="1:26" ht="15.75" customHeight="1" x14ac:dyDescent="0.2">
      <c r="A341" s="198"/>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row>
    <row r="342" spans="1:26" ht="15.75" customHeight="1" x14ac:dyDescent="0.2">
      <c r="A342" s="198"/>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row>
    <row r="343" spans="1:26" ht="15.75" customHeight="1" x14ac:dyDescent="0.2">
      <c r="A343" s="198"/>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row>
    <row r="344" spans="1:26" ht="15.75" customHeight="1" x14ac:dyDescent="0.2">
      <c r="A344" s="198"/>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row>
    <row r="345" spans="1:26" ht="15.75" customHeight="1" x14ac:dyDescent="0.2">
      <c r="A345" s="198"/>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row>
    <row r="346" spans="1:26" ht="15.75" customHeight="1" x14ac:dyDescent="0.2">
      <c r="A346" s="198"/>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row>
    <row r="347" spans="1:26" ht="15.75" customHeight="1" x14ac:dyDescent="0.2">
      <c r="A347" s="198"/>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row>
    <row r="348" spans="1:26" ht="15.75" customHeight="1" x14ac:dyDescent="0.2">
      <c r="A348" s="198"/>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row>
    <row r="349" spans="1:26" ht="15.75" customHeight="1" x14ac:dyDescent="0.2">
      <c r="A349" s="198"/>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row>
    <row r="350" spans="1:26" ht="15.75" customHeight="1" x14ac:dyDescent="0.2">
      <c r="A350" s="198"/>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row>
    <row r="351" spans="1:26" ht="15.75" customHeight="1" x14ac:dyDescent="0.2">
      <c r="A351" s="198"/>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row>
    <row r="352" spans="1:26" ht="15.75" customHeight="1" x14ac:dyDescent="0.2">
      <c r="A352" s="198"/>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row>
    <row r="353" spans="1:26" ht="15.75" customHeight="1" x14ac:dyDescent="0.2">
      <c r="A353" s="198"/>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row>
    <row r="354" spans="1:26" ht="15.75" customHeight="1" x14ac:dyDescent="0.2">
      <c r="A354" s="198"/>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row>
    <row r="355" spans="1:26" ht="15.75" customHeight="1" x14ac:dyDescent="0.2">
      <c r="A355" s="198"/>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row>
    <row r="356" spans="1:26" ht="15.75" customHeight="1" x14ac:dyDescent="0.2">
      <c r="A356" s="198"/>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row>
    <row r="357" spans="1:26" ht="15.75" customHeight="1" x14ac:dyDescent="0.2">
      <c r="A357" s="198"/>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row>
    <row r="358" spans="1:26" ht="15.75" customHeight="1" x14ac:dyDescent="0.2">
      <c r="A358" s="198"/>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row>
    <row r="359" spans="1:26" ht="15.75" customHeight="1" x14ac:dyDescent="0.2">
      <c r="A359" s="198"/>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row>
    <row r="360" spans="1:26" ht="15.75" customHeight="1" x14ac:dyDescent="0.2">
      <c r="A360" s="198"/>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row>
    <row r="361" spans="1:26" ht="15.75" customHeight="1" x14ac:dyDescent="0.2">
      <c r="A361" s="198"/>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row>
    <row r="362" spans="1:26" ht="15.75" customHeight="1" x14ac:dyDescent="0.2">
      <c r="A362" s="198"/>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row>
    <row r="363" spans="1:26" ht="15.75" customHeight="1" x14ac:dyDescent="0.2">
      <c r="A363" s="198"/>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row>
    <row r="364" spans="1:26" ht="15.75" customHeight="1" x14ac:dyDescent="0.2">
      <c r="A364" s="198"/>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row>
    <row r="365" spans="1:26" ht="15.75" customHeight="1" x14ac:dyDescent="0.2">
      <c r="A365" s="198"/>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row>
    <row r="366" spans="1:26" ht="15.75" customHeight="1" x14ac:dyDescent="0.2">
      <c r="A366" s="198"/>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row>
    <row r="367" spans="1:26" ht="15.75" customHeight="1" x14ac:dyDescent="0.2">
      <c r="A367" s="198"/>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row>
    <row r="368" spans="1:26" ht="15.75" customHeight="1" x14ac:dyDescent="0.2">
      <c r="A368" s="198"/>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row>
    <row r="369" spans="1:26" ht="15.75" customHeight="1" x14ac:dyDescent="0.2">
      <c r="A369" s="198"/>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row>
    <row r="370" spans="1:26" ht="15.75" customHeight="1" x14ac:dyDescent="0.2">
      <c r="A370" s="198"/>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row>
    <row r="371" spans="1:26" ht="15.75" customHeight="1" x14ac:dyDescent="0.2">
      <c r="A371" s="198"/>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row>
    <row r="372" spans="1:26" ht="15.75" customHeight="1" x14ac:dyDescent="0.2">
      <c r="A372" s="198"/>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row>
    <row r="373" spans="1:26" ht="15.75" customHeight="1" x14ac:dyDescent="0.2">
      <c r="A373" s="198"/>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row>
    <row r="374" spans="1:26" ht="15.75" customHeight="1" x14ac:dyDescent="0.2">
      <c r="A374" s="198"/>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row>
    <row r="375" spans="1:26" ht="15.75" customHeight="1" x14ac:dyDescent="0.2">
      <c r="A375" s="198"/>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row>
    <row r="376" spans="1:26" ht="15.75" customHeight="1" x14ac:dyDescent="0.2">
      <c r="A376" s="198"/>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row>
    <row r="377" spans="1:26" ht="15.75" customHeight="1" x14ac:dyDescent="0.2">
      <c r="A377" s="198"/>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row>
    <row r="378" spans="1:26" ht="15.75" customHeight="1" x14ac:dyDescent="0.2">
      <c r="A378" s="198"/>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row>
    <row r="379" spans="1:26" ht="15.75" customHeight="1" x14ac:dyDescent="0.2">
      <c r="A379" s="198"/>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row>
    <row r="380" spans="1:26" ht="15.75" customHeight="1" x14ac:dyDescent="0.2">
      <c r="A380" s="198"/>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row>
    <row r="381" spans="1:26" ht="15.75" customHeight="1" x14ac:dyDescent="0.2">
      <c r="A381" s="198"/>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row>
    <row r="382" spans="1:26" ht="15.75" customHeight="1" x14ac:dyDescent="0.2">
      <c r="A382" s="198"/>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row>
    <row r="383" spans="1:26" ht="15.75" customHeight="1" x14ac:dyDescent="0.2">
      <c r="A383" s="198"/>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row>
    <row r="384" spans="1:26" ht="15.75" customHeight="1" x14ac:dyDescent="0.2">
      <c r="A384" s="198"/>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row>
    <row r="385" spans="1:26" ht="15.75" customHeight="1" x14ac:dyDescent="0.2">
      <c r="A385" s="198"/>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row>
    <row r="386" spans="1:26" ht="15.75" customHeight="1" x14ac:dyDescent="0.2">
      <c r="A386" s="198"/>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row>
    <row r="387" spans="1:26" ht="15.75" customHeight="1" x14ac:dyDescent="0.2">
      <c r="A387" s="198"/>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row>
    <row r="388" spans="1:26" ht="15.75" customHeight="1" x14ac:dyDescent="0.2">
      <c r="A388" s="198"/>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row>
    <row r="389" spans="1:26" ht="15.75" customHeight="1" x14ac:dyDescent="0.2">
      <c r="A389" s="198"/>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row>
    <row r="390" spans="1:26" ht="15.75" customHeight="1" x14ac:dyDescent="0.2">
      <c r="A390" s="198"/>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row>
    <row r="391" spans="1:26" ht="15.75" customHeight="1" x14ac:dyDescent="0.2">
      <c r="A391" s="198"/>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row>
    <row r="392" spans="1:26" ht="15.75" customHeight="1" x14ac:dyDescent="0.2">
      <c r="A392" s="198"/>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row>
    <row r="393" spans="1:26" ht="15.75" customHeight="1" x14ac:dyDescent="0.2">
      <c r="A393" s="198"/>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row>
    <row r="394" spans="1:26" ht="15.75" customHeight="1" x14ac:dyDescent="0.2">
      <c r="A394" s="198"/>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row>
    <row r="395" spans="1:26" ht="15.75" customHeight="1" x14ac:dyDescent="0.2">
      <c r="A395" s="198"/>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row>
    <row r="396" spans="1:26" ht="15.75" customHeight="1" x14ac:dyDescent="0.2">
      <c r="A396" s="198"/>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row>
    <row r="397" spans="1:26" ht="15.75" customHeight="1" x14ac:dyDescent="0.2">
      <c r="A397" s="198"/>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row>
    <row r="398" spans="1:26" ht="15.75" customHeight="1" x14ac:dyDescent="0.2">
      <c r="A398" s="198"/>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row>
    <row r="399" spans="1:26" ht="15.75" customHeight="1" x14ac:dyDescent="0.2">
      <c r="A399" s="198"/>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row>
    <row r="400" spans="1:26" ht="15.75" customHeight="1" x14ac:dyDescent="0.2">
      <c r="A400" s="198"/>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row>
    <row r="401" spans="1:26" ht="15.75" customHeight="1" x14ac:dyDescent="0.2">
      <c r="A401" s="198"/>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row>
    <row r="402" spans="1:26" ht="15.75" customHeight="1" x14ac:dyDescent="0.2">
      <c r="A402" s="198"/>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row>
    <row r="403" spans="1:26" ht="15.75" customHeight="1" x14ac:dyDescent="0.2">
      <c r="A403" s="198"/>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row>
    <row r="404" spans="1:26" ht="15.75" customHeight="1" x14ac:dyDescent="0.2">
      <c r="A404" s="198"/>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row>
    <row r="405" spans="1:26" ht="15.75" customHeight="1" x14ac:dyDescent="0.2">
      <c r="A405" s="198"/>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row>
    <row r="406" spans="1:26" ht="15.75" customHeight="1" x14ac:dyDescent="0.2">
      <c r="A406" s="198"/>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row>
    <row r="407" spans="1:26" ht="15.75" customHeight="1" x14ac:dyDescent="0.2">
      <c r="A407" s="198"/>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row>
    <row r="408" spans="1:26" ht="15.75" customHeight="1" x14ac:dyDescent="0.2">
      <c r="A408" s="198"/>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row>
    <row r="409" spans="1:26" ht="15.75" customHeight="1" x14ac:dyDescent="0.2">
      <c r="A409" s="198"/>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row>
    <row r="410" spans="1:26" ht="15.75" customHeight="1" x14ac:dyDescent="0.2">
      <c r="A410" s="198"/>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row>
    <row r="411" spans="1:26" ht="15.75" customHeight="1" x14ac:dyDescent="0.2">
      <c r="A411" s="198"/>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row>
    <row r="412" spans="1:26" ht="15.75" customHeight="1" x14ac:dyDescent="0.2">
      <c r="A412" s="198"/>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row>
    <row r="413" spans="1:26" ht="15.75" customHeight="1" x14ac:dyDescent="0.2">
      <c r="A413" s="198"/>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row>
    <row r="414" spans="1:26" ht="15.75" customHeight="1" x14ac:dyDescent="0.2">
      <c r="A414" s="198"/>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row>
    <row r="415" spans="1:26" ht="15.75" customHeight="1" x14ac:dyDescent="0.2">
      <c r="A415" s="198"/>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row>
    <row r="416" spans="1:26" ht="15.75" customHeight="1" x14ac:dyDescent="0.2">
      <c r="A416" s="198"/>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row>
    <row r="417" spans="1:26" ht="15.75" customHeight="1" x14ac:dyDescent="0.2">
      <c r="A417" s="198"/>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row>
    <row r="418" spans="1:26" ht="15.75" customHeight="1" x14ac:dyDescent="0.2">
      <c r="A418" s="198"/>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row>
    <row r="419" spans="1:26" ht="15.75" customHeight="1" x14ac:dyDescent="0.2">
      <c r="A419" s="198"/>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row>
    <row r="420" spans="1:26" ht="15.75" customHeight="1" x14ac:dyDescent="0.2">
      <c r="A420" s="198"/>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row>
    <row r="421" spans="1:26" ht="15.75" customHeight="1" x14ac:dyDescent="0.2">
      <c r="A421" s="198"/>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row>
    <row r="422" spans="1:26" ht="15.75" customHeight="1" x14ac:dyDescent="0.2">
      <c r="A422" s="198"/>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row>
    <row r="423" spans="1:26" ht="15.75" customHeight="1" x14ac:dyDescent="0.2">
      <c r="A423" s="198"/>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row>
    <row r="424" spans="1:26" ht="15.75" customHeight="1" x14ac:dyDescent="0.2">
      <c r="A424" s="198"/>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row>
    <row r="425" spans="1:26" ht="15.75" customHeight="1" x14ac:dyDescent="0.2">
      <c r="A425" s="198"/>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row>
    <row r="426" spans="1:26" ht="15.75" customHeight="1" x14ac:dyDescent="0.2">
      <c r="A426" s="198"/>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row>
    <row r="427" spans="1:26" ht="15.75" customHeight="1" x14ac:dyDescent="0.2">
      <c r="A427" s="198"/>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row>
    <row r="428" spans="1:26" ht="15.75" customHeight="1" x14ac:dyDescent="0.2">
      <c r="A428" s="198"/>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row>
    <row r="429" spans="1:26" ht="15.75" customHeight="1" x14ac:dyDescent="0.2">
      <c r="A429" s="198"/>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row>
    <row r="430" spans="1:26" ht="15.75" customHeight="1" x14ac:dyDescent="0.2">
      <c r="A430" s="198"/>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row>
    <row r="431" spans="1:26" ht="15.75" customHeight="1" x14ac:dyDescent="0.2">
      <c r="A431" s="198"/>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row>
    <row r="432" spans="1:26" ht="15.75" customHeight="1" x14ac:dyDescent="0.2">
      <c r="A432" s="198"/>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row>
    <row r="433" spans="1:26" ht="15.75" customHeight="1" x14ac:dyDescent="0.2">
      <c r="A433" s="198"/>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row>
    <row r="434" spans="1:26" ht="15.75" customHeight="1" x14ac:dyDescent="0.2">
      <c r="A434" s="198"/>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row>
    <row r="435" spans="1:26" ht="15.75" customHeight="1" x14ac:dyDescent="0.2">
      <c r="A435" s="198"/>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row>
    <row r="436" spans="1:26" ht="15.75" customHeight="1" x14ac:dyDescent="0.2">
      <c r="A436" s="198"/>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row>
    <row r="437" spans="1:26" ht="15.75" customHeight="1" x14ac:dyDescent="0.2">
      <c r="A437" s="198"/>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row>
    <row r="438" spans="1:26" ht="15.75" customHeight="1" x14ac:dyDescent="0.2">
      <c r="A438" s="198"/>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row>
    <row r="439" spans="1:26" ht="15.75" customHeight="1" x14ac:dyDescent="0.2">
      <c r="A439" s="198"/>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row>
    <row r="440" spans="1:26" ht="15.75" customHeight="1" x14ac:dyDescent="0.2">
      <c r="A440" s="198"/>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row>
    <row r="441" spans="1:26" ht="15.75" customHeight="1" x14ac:dyDescent="0.2">
      <c r="A441" s="198"/>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row>
    <row r="442" spans="1:26" ht="15.75" customHeight="1" x14ac:dyDescent="0.2">
      <c r="A442" s="198"/>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row>
    <row r="443" spans="1:26" ht="15.75" customHeight="1" x14ac:dyDescent="0.2">
      <c r="A443" s="198"/>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row>
    <row r="444" spans="1:26" ht="15.75" customHeight="1" x14ac:dyDescent="0.2">
      <c r="A444" s="198"/>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row>
    <row r="445" spans="1:26" ht="15.75" customHeight="1" x14ac:dyDescent="0.2">
      <c r="A445" s="198"/>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row>
    <row r="446" spans="1:26" ht="15.75" customHeight="1" x14ac:dyDescent="0.2">
      <c r="A446" s="198"/>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row>
    <row r="447" spans="1:26" ht="15.75" customHeight="1" x14ac:dyDescent="0.2">
      <c r="A447" s="198"/>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row>
    <row r="448" spans="1:26" ht="15.75" customHeight="1" x14ac:dyDescent="0.2">
      <c r="A448" s="198"/>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row>
    <row r="449" spans="1:26" ht="15.75" customHeight="1" x14ac:dyDescent="0.2">
      <c r="A449" s="198"/>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row>
    <row r="450" spans="1:26" ht="15.75" customHeight="1" x14ac:dyDescent="0.2">
      <c r="A450" s="198"/>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row>
    <row r="451" spans="1:26" ht="15.75" customHeight="1" x14ac:dyDescent="0.2">
      <c r="A451" s="198"/>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row>
    <row r="452" spans="1:26" ht="15.75" customHeight="1" x14ac:dyDescent="0.2">
      <c r="A452" s="198"/>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row>
    <row r="453" spans="1:26" ht="15.75" customHeight="1" x14ac:dyDescent="0.2">
      <c r="A453" s="198"/>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row>
    <row r="454" spans="1:26" ht="15.75" customHeight="1" x14ac:dyDescent="0.2">
      <c r="A454" s="198"/>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row>
    <row r="455" spans="1:26" ht="15.75" customHeight="1" x14ac:dyDescent="0.2">
      <c r="A455" s="198"/>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row>
    <row r="456" spans="1:26" ht="15.75" customHeight="1" x14ac:dyDescent="0.2">
      <c r="A456" s="198"/>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row>
    <row r="457" spans="1:26" ht="15.75" customHeight="1" x14ac:dyDescent="0.2">
      <c r="A457" s="198"/>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row>
    <row r="458" spans="1:26" ht="15.75" customHeight="1" x14ac:dyDescent="0.2">
      <c r="A458" s="198"/>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row>
    <row r="459" spans="1:26" ht="15.75" customHeight="1" x14ac:dyDescent="0.2">
      <c r="A459" s="198"/>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row>
    <row r="460" spans="1:26" ht="15.75" customHeight="1" x14ac:dyDescent="0.2">
      <c r="A460" s="198"/>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row>
    <row r="461" spans="1:26" ht="15.75" customHeight="1" x14ac:dyDescent="0.2">
      <c r="A461" s="198"/>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row>
    <row r="462" spans="1:26" ht="15.75" customHeight="1" x14ac:dyDescent="0.2">
      <c r="A462" s="198"/>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row>
    <row r="463" spans="1:26" ht="15.75" customHeight="1" x14ac:dyDescent="0.2">
      <c r="A463" s="198"/>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row>
    <row r="464" spans="1:26" ht="15.75" customHeight="1" x14ac:dyDescent="0.2">
      <c r="A464" s="198"/>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row>
    <row r="465" spans="1:26" ht="15.75" customHeight="1" x14ac:dyDescent="0.2">
      <c r="A465" s="198"/>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row>
    <row r="466" spans="1:26" ht="15.75" customHeight="1" x14ac:dyDescent="0.2">
      <c r="A466" s="198"/>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row>
    <row r="467" spans="1:26" ht="15.75" customHeight="1" x14ac:dyDescent="0.2">
      <c r="A467" s="198"/>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row>
    <row r="468" spans="1:26" ht="15.75" customHeight="1" x14ac:dyDescent="0.2">
      <c r="A468" s="198"/>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row>
    <row r="469" spans="1:26" ht="15.75" customHeight="1" x14ac:dyDescent="0.2">
      <c r="A469" s="198"/>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row>
    <row r="470" spans="1:26" ht="15.75" customHeight="1" x14ac:dyDescent="0.2">
      <c r="A470" s="198"/>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row>
    <row r="471" spans="1:26" ht="15.75" customHeight="1" x14ac:dyDescent="0.2">
      <c r="A471" s="198"/>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row>
    <row r="472" spans="1:26" ht="15.75" customHeight="1" x14ac:dyDescent="0.2">
      <c r="A472" s="198"/>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row>
    <row r="473" spans="1:26" ht="15.75" customHeight="1" x14ac:dyDescent="0.2">
      <c r="A473" s="198"/>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row>
    <row r="474" spans="1:26" ht="15.75" customHeight="1" x14ac:dyDescent="0.2">
      <c r="A474" s="198"/>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row>
    <row r="475" spans="1:26" ht="15.75" customHeight="1" x14ac:dyDescent="0.2">
      <c r="A475" s="198"/>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row>
    <row r="476" spans="1:26" ht="15.75" customHeight="1" x14ac:dyDescent="0.2">
      <c r="A476" s="198"/>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row>
    <row r="477" spans="1:26" ht="15.75" customHeight="1" x14ac:dyDescent="0.2">
      <c r="A477" s="198"/>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row>
    <row r="478" spans="1:26" ht="15.75" customHeight="1" x14ac:dyDescent="0.2">
      <c r="A478" s="198"/>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row>
    <row r="479" spans="1:26" ht="15.75" customHeight="1" x14ac:dyDescent="0.2">
      <c r="A479" s="198"/>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row>
    <row r="480" spans="1:26" ht="15.75" customHeight="1" x14ac:dyDescent="0.2">
      <c r="A480" s="198"/>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row>
    <row r="481" spans="1:26" ht="15.75" customHeight="1" x14ac:dyDescent="0.2">
      <c r="A481" s="198"/>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row>
    <row r="482" spans="1:26" ht="15.75" customHeight="1" x14ac:dyDescent="0.2">
      <c r="A482" s="198"/>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row>
    <row r="483" spans="1:26" ht="15.75" customHeight="1" x14ac:dyDescent="0.2">
      <c r="A483" s="198"/>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row>
    <row r="484" spans="1:26" ht="15.75" customHeight="1" x14ac:dyDescent="0.2">
      <c r="A484" s="198"/>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row>
    <row r="485" spans="1:26" ht="15.75" customHeight="1" x14ac:dyDescent="0.2">
      <c r="A485" s="198"/>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row>
    <row r="486" spans="1:26" ht="15.75" customHeight="1" x14ac:dyDescent="0.2">
      <c r="A486" s="198"/>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row>
    <row r="487" spans="1:26" ht="15.75" customHeight="1" x14ac:dyDescent="0.2">
      <c r="A487" s="198"/>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row>
    <row r="488" spans="1:26" ht="15.75" customHeight="1" x14ac:dyDescent="0.2">
      <c r="A488" s="198"/>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row>
    <row r="489" spans="1:26" ht="15.75" customHeight="1" x14ac:dyDescent="0.2">
      <c r="A489" s="198"/>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row>
    <row r="490" spans="1:26" ht="15.75" customHeight="1" x14ac:dyDescent="0.2">
      <c r="A490" s="198"/>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row>
    <row r="491" spans="1:26" ht="15.75" customHeight="1" x14ac:dyDescent="0.2">
      <c r="A491" s="198"/>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row>
    <row r="492" spans="1:26" ht="15.75" customHeight="1" x14ac:dyDescent="0.2">
      <c r="A492" s="198"/>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row>
    <row r="493" spans="1:26" ht="15.75" customHeight="1" x14ac:dyDescent="0.2">
      <c r="A493" s="198"/>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row>
    <row r="494" spans="1:26" ht="15.75" customHeight="1" x14ac:dyDescent="0.2">
      <c r="A494" s="198"/>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row>
    <row r="495" spans="1:26" ht="15.75" customHeight="1" x14ac:dyDescent="0.2">
      <c r="A495" s="198"/>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row>
    <row r="496" spans="1:26" ht="15.75" customHeight="1" x14ac:dyDescent="0.2">
      <c r="A496" s="198"/>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row>
    <row r="497" spans="1:26" ht="15.75" customHeight="1" x14ac:dyDescent="0.2">
      <c r="A497" s="198"/>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row>
    <row r="498" spans="1:26" ht="15.75" customHeight="1" x14ac:dyDescent="0.2">
      <c r="A498" s="198"/>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row>
    <row r="499" spans="1:26" ht="15.75" customHeight="1" x14ac:dyDescent="0.2">
      <c r="A499" s="198"/>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row>
    <row r="500" spans="1:26" ht="15.75" customHeight="1" x14ac:dyDescent="0.2">
      <c r="A500" s="198"/>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row>
    <row r="501" spans="1:26" ht="15.75" customHeight="1" x14ac:dyDescent="0.2">
      <c r="A501" s="198"/>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row>
    <row r="502" spans="1:26" ht="15.75" customHeight="1" x14ac:dyDescent="0.2">
      <c r="A502" s="198"/>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row>
    <row r="503" spans="1:26" ht="15.75" customHeight="1" x14ac:dyDescent="0.2">
      <c r="A503" s="198"/>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row>
    <row r="504" spans="1:26" ht="15.75" customHeight="1" x14ac:dyDescent="0.2">
      <c r="A504" s="198"/>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row>
    <row r="505" spans="1:26" ht="15.75" customHeight="1" x14ac:dyDescent="0.2">
      <c r="A505" s="198"/>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row>
    <row r="506" spans="1:26" ht="15.75" customHeight="1" x14ac:dyDescent="0.2">
      <c r="A506" s="198"/>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row>
    <row r="507" spans="1:26" ht="15.75" customHeight="1" x14ac:dyDescent="0.2">
      <c r="A507" s="198"/>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row>
    <row r="508" spans="1:26" ht="15.75" customHeight="1" x14ac:dyDescent="0.2">
      <c r="A508" s="198"/>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row>
    <row r="509" spans="1:26" ht="15.75" customHeight="1" x14ac:dyDescent="0.2">
      <c r="A509" s="198"/>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row>
    <row r="510" spans="1:26" ht="15.75" customHeight="1" x14ac:dyDescent="0.2">
      <c r="A510" s="198"/>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row>
    <row r="511" spans="1:26" ht="15.75" customHeight="1" x14ac:dyDescent="0.2">
      <c r="A511" s="198"/>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row>
    <row r="512" spans="1:26" ht="15.75" customHeight="1" x14ac:dyDescent="0.2">
      <c r="A512" s="198"/>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row>
    <row r="513" spans="1:26" ht="15.75" customHeight="1" x14ac:dyDescent="0.2">
      <c r="A513" s="198"/>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row>
    <row r="514" spans="1:26" ht="15.75" customHeight="1" x14ac:dyDescent="0.2">
      <c r="A514" s="198"/>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row>
    <row r="515" spans="1:26" ht="15.75" customHeight="1" x14ac:dyDescent="0.2">
      <c r="A515" s="198"/>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row>
    <row r="516" spans="1:26" ht="15.75" customHeight="1" x14ac:dyDescent="0.2">
      <c r="A516" s="198"/>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row>
    <row r="517" spans="1:26" ht="15.75" customHeight="1" x14ac:dyDescent="0.2">
      <c r="A517" s="198"/>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row>
    <row r="518" spans="1:26" ht="15.75" customHeight="1" x14ac:dyDescent="0.2">
      <c r="A518" s="198"/>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row>
    <row r="519" spans="1:26" ht="15.75" customHeight="1" x14ac:dyDescent="0.2">
      <c r="A519" s="198"/>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row>
    <row r="520" spans="1:26" ht="15.75" customHeight="1" x14ac:dyDescent="0.2">
      <c r="A520" s="198"/>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row>
    <row r="521" spans="1:26" ht="15.75" customHeight="1" x14ac:dyDescent="0.2">
      <c r="A521" s="198"/>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row>
    <row r="522" spans="1:26" ht="15.75" customHeight="1" x14ac:dyDescent="0.2">
      <c r="A522" s="198"/>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row>
    <row r="523" spans="1:26" ht="15.75" customHeight="1" x14ac:dyDescent="0.2">
      <c r="A523" s="198"/>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row>
    <row r="524" spans="1:26" ht="15.75" customHeight="1" x14ac:dyDescent="0.2">
      <c r="A524" s="198"/>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row>
    <row r="525" spans="1:26" ht="15.75" customHeight="1" x14ac:dyDescent="0.2">
      <c r="A525" s="198"/>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row>
    <row r="526" spans="1:26" ht="15.75" customHeight="1" x14ac:dyDescent="0.2">
      <c r="A526" s="198"/>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row>
    <row r="527" spans="1:26" ht="15.75" customHeight="1" x14ac:dyDescent="0.2">
      <c r="A527" s="198"/>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row>
    <row r="528" spans="1:26" ht="15.75" customHeight="1" x14ac:dyDescent="0.2">
      <c r="A528" s="198"/>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row>
    <row r="529" spans="1:26" ht="15.75" customHeight="1" x14ac:dyDescent="0.2">
      <c r="A529" s="198"/>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row>
    <row r="530" spans="1:26" ht="15.75" customHeight="1" x14ac:dyDescent="0.2">
      <c r="A530" s="198"/>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row>
    <row r="531" spans="1:26" ht="15.75" customHeight="1" x14ac:dyDescent="0.2">
      <c r="A531" s="198"/>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row>
    <row r="532" spans="1:26" ht="15.75" customHeight="1" x14ac:dyDescent="0.2">
      <c r="A532" s="198"/>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row>
    <row r="533" spans="1:26" ht="15.75" customHeight="1" x14ac:dyDescent="0.2">
      <c r="A533" s="198"/>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row>
    <row r="534" spans="1:26" ht="15.75" customHeight="1" x14ac:dyDescent="0.2">
      <c r="A534" s="198"/>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row>
    <row r="535" spans="1:26" ht="15.75" customHeight="1" x14ac:dyDescent="0.2">
      <c r="A535" s="198"/>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row>
    <row r="536" spans="1:26" ht="15.75" customHeight="1" x14ac:dyDescent="0.2">
      <c r="A536" s="198"/>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row>
    <row r="537" spans="1:26" ht="15.75" customHeight="1" x14ac:dyDescent="0.2">
      <c r="A537" s="198"/>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row>
    <row r="538" spans="1:26" ht="15.75" customHeight="1" x14ac:dyDescent="0.2">
      <c r="A538" s="198"/>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row>
    <row r="539" spans="1:26" ht="15.75" customHeight="1" x14ac:dyDescent="0.2">
      <c r="A539" s="198"/>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row>
    <row r="540" spans="1:26" ht="15.75" customHeight="1" x14ac:dyDescent="0.2">
      <c r="A540" s="198"/>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row>
    <row r="541" spans="1:26" ht="15.75" customHeight="1" x14ac:dyDescent="0.2">
      <c r="A541" s="198"/>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row>
    <row r="542" spans="1:26" ht="15.75" customHeight="1" x14ac:dyDescent="0.2">
      <c r="A542" s="198"/>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row>
    <row r="543" spans="1:26" ht="15.75" customHeight="1" x14ac:dyDescent="0.2">
      <c r="A543" s="198"/>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row>
    <row r="544" spans="1:26" ht="15.75" customHeight="1" x14ac:dyDescent="0.2">
      <c r="A544" s="198"/>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row>
    <row r="545" spans="1:26" ht="15.75" customHeight="1" x14ac:dyDescent="0.2">
      <c r="A545" s="198"/>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row>
    <row r="546" spans="1:26" ht="15.75" customHeight="1" x14ac:dyDescent="0.2">
      <c r="A546" s="198"/>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row>
    <row r="547" spans="1:26" ht="15.75" customHeight="1" x14ac:dyDescent="0.2">
      <c r="A547" s="198"/>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row>
    <row r="548" spans="1:26" ht="15.75" customHeight="1" x14ac:dyDescent="0.2">
      <c r="A548" s="198"/>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row>
    <row r="549" spans="1:26" ht="15.75" customHeight="1" x14ac:dyDescent="0.2">
      <c r="A549" s="198"/>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row>
    <row r="550" spans="1:26" ht="15.75" customHeight="1" x14ac:dyDescent="0.2">
      <c r="A550" s="198"/>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row>
    <row r="551" spans="1:26" ht="15.75" customHeight="1" x14ac:dyDescent="0.2">
      <c r="A551" s="198"/>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row>
    <row r="552" spans="1:26" ht="15.75" customHeight="1" x14ac:dyDescent="0.2">
      <c r="A552" s="198"/>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row>
    <row r="553" spans="1:26" ht="15.75" customHeight="1" x14ac:dyDescent="0.2">
      <c r="A553" s="198"/>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row>
    <row r="554" spans="1:26" ht="15.75" customHeight="1" x14ac:dyDescent="0.2">
      <c r="A554" s="198"/>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row>
    <row r="555" spans="1:26" ht="15.75" customHeight="1" x14ac:dyDescent="0.2">
      <c r="A555" s="198"/>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row>
    <row r="556" spans="1:26" ht="15.75" customHeight="1" x14ac:dyDescent="0.2">
      <c r="A556" s="198"/>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row>
    <row r="557" spans="1:26" ht="15.75" customHeight="1" x14ac:dyDescent="0.2">
      <c r="A557" s="198"/>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row>
    <row r="558" spans="1:26" ht="15.75" customHeight="1" x14ac:dyDescent="0.2">
      <c r="A558" s="198"/>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row>
    <row r="559" spans="1:26" ht="15.75" customHeight="1" x14ac:dyDescent="0.2">
      <c r="A559" s="198"/>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row>
    <row r="560" spans="1:26" ht="15.75" customHeight="1" x14ac:dyDescent="0.2">
      <c r="A560" s="198"/>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row>
    <row r="561" spans="1:26" ht="15.75" customHeight="1" x14ac:dyDescent="0.2">
      <c r="A561" s="198"/>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row>
    <row r="562" spans="1:26" ht="15.75" customHeight="1" x14ac:dyDescent="0.2">
      <c r="A562" s="198"/>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row>
    <row r="563" spans="1:26" ht="15.75" customHeight="1" x14ac:dyDescent="0.2">
      <c r="A563" s="198"/>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row>
    <row r="564" spans="1:26" ht="15.75" customHeight="1" x14ac:dyDescent="0.2">
      <c r="A564" s="198"/>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row>
    <row r="565" spans="1:26" ht="15.75" customHeight="1" x14ac:dyDescent="0.2">
      <c r="A565" s="198"/>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row>
    <row r="566" spans="1:26" ht="15.75" customHeight="1" x14ac:dyDescent="0.2">
      <c r="A566" s="198"/>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row>
    <row r="567" spans="1:26" ht="15.75" customHeight="1" x14ac:dyDescent="0.2">
      <c r="A567" s="198"/>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row>
    <row r="568" spans="1:26" ht="15.75" customHeight="1" x14ac:dyDescent="0.2">
      <c r="A568" s="198"/>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row>
    <row r="569" spans="1:26" ht="15.75" customHeight="1" x14ac:dyDescent="0.2">
      <c r="A569" s="198"/>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row>
    <row r="570" spans="1:26" ht="15.75" customHeight="1" x14ac:dyDescent="0.2">
      <c r="A570" s="198"/>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row>
    <row r="571" spans="1:26" ht="15.75" customHeight="1" x14ac:dyDescent="0.2">
      <c r="A571" s="198"/>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row>
    <row r="572" spans="1:26" ht="15.75" customHeight="1" x14ac:dyDescent="0.2">
      <c r="A572" s="198"/>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row>
    <row r="573" spans="1:26" ht="15.75" customHeight="1" x14ac:dyDescent="0.2">
      <c r="A573" s="198"/>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row>
    <row r="574" spans="1:26" ht="15.75" customHeight="1" x14ac:dyDescent="0.2">
      <c r="A574" s="198"/>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row>
    <row r="575" spans="1:26" ht="15.75" customHeight="1" x14ac:dyDescent="0.2">
      <c r="A575" s="198"/>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row>
    <row r="576" spans="1:26" ht="15.75" customHeight="1" x14ac:dyDescent="0.2">
      <c r="A576" s="198"/>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row>
    <row r="577" spans="1:26" ht="15.75" customHeight="1" x14ac:dyDescent="0.2">
      <c r="A577" s="198"/>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row>
    <row r="578" spans="1:26" ht="15.75" customHeight="1" x14ac:dyDescent="0.2">
      <c r="A578" s="198"/>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row>
    <row r="579" spans="1:26" ht="15.75" customHeight="1" x14ac:dyDescent="0.2">
      <c r="A579" s="198"/>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row>
    <row r="580" spans="1:26" ht="15.75" customHeight="1" x14ac:dyDescent="0.2">
      <c r="A580" s="198"/>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row>
    <row r="581" spans="1:26" ht="15.75" customHeight="1" x14ac:dyDescent="0.2">
      <c r="A581" s="198"/>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row>
    <row r="582" spans="1:26" ht="15.75" customHeight="1" x14ac:dyDescent="0.2">
      <c r="A582" s="198"/>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row>
    <row r="583" spans="1:26" ht="15.75" customHeight="1" x14ac:dyDescent="0.2">
      <c r="A583" s="198"/>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row>
    <row r="584" spans="1:26" ht="15.75" customHeight="1" x14ac:dyDescent="0.2">
      <c r="A584" s="198"/>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row>
    <row r="585" spans="1:26" ht="15.75" customHeight="1" x14ac:dyDescent="0.2">
      <c r="A585" s="198"/>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row>
    <row r="586" spans="1:26" ht="15.75" customHeight="1" x14ac:dyDescent="0.2">
      <c r="A586" s="198"/>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row>
    <row r="587" spans="1:26" ht="15.75" customHeight="1" x14ac:dyDescent="0.2">
      <c r="A587" s="198"/>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row>
    <row r="588" spans="1:26" ht="15.75" customHeight="1" x14ac:dyDescent="0.2">
      <c r="A588" s="198"/>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row>
    <row r="589" spans="1:26" ht="15.75" customHeight="1" x14ac:dyDescent="0.2">
      <c r="A589" s="198"/>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row>
    <row r="590" spans="1:26" ht="15.75" customHeight="1" x14ac:dyDescent="0.2">
      <c r="A590" s="198"/>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row>
    <row r="591" spans="1:26" ht="15.75" customHeight="1" x14ac:dyDescent="0.2">
      <c r="A591" s="198"/>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row>
    <row r="592" spans="1:26" ht="15.75" customHeight="1" x14ac:dyDescent="0.2">
      <c r="A592" s="198"/>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row>
    <row r="593" spans="1:26" ht="15.75" customHeight="1" x14ac:dyDescent="0.2">
      <c r="A593" s="198"/>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row>
    <row r="594" spans="1:26" ht="15.75" customHeight="1" x14ac:dyDescent="0.2">
      <c r="A594" s="198"/>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row>
    <row r="595" spans="1:26" ht="15.75" customHeight="1" x14ac:dyDescent="0.2">
      <c r="A595" s="198"/>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row>
    <row r="596" spans="1:26" ht="15.75" customHeight="1" x14ac:dyDescent="0.2">
      <c r="A596" s="198"/>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row>
    <row r="597" spans="1:26" ht="15.75" customHeight="1" x14ac:dyDescent="0.2">
      <c r="A597" s="198"/>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row>
    <row r="598" spans="1:26" ht="15.75" customHeight="1" x14ac:dyDescent="0.2">
      <c r="A598" s="198"/>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row>
    <row r="599" spans="1:26" ht="15.75" customHeight="1" x14ac:dyDescent="0.2">
      <c r="A599" s="198"/>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row>
    <row r="600" spans="1:26" ht="15.75" customHeight="1" x14ac:dyDescent="0.2">
      <c r="A600" s="198"/>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row>
    <row r="601" spans="1:26" ht="15.75" customHeight="1" x14ac:dyDescent="0.2">
      <c r="A601" s="198"/>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row>
    <row r="602" spans="1:26" ht="15.75" customHeight="1" x14ac:dyDescent="0.2">
      <c r="A602" s="198"/>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row>
    <row r="603" spans="1:26" ht="15.75" customHeight="1" x14ac:dyDescent="0.2">
      <c r="A603" s="198"/>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row>
    <row r="604" spans="1:26" ht="15.75" customHeight="1" x14ac:dyDescent="0.2">
      <c r="A604" s="198"/>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row>
    <row r="605" spans="1:26" ht="15.75" customHeight="1" x14ac:dyDescent="0.2">
      <c r="A605" s="198"/>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row>
    <row r="606" spans="1:26" ht="15.75" customHeight="1" x14ac:dyDescent="0.2">
      <c r="A606" s="198"/>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row>
    <row r="607" spans="1:26" ht="15.75" customHeight="1" x14ac:dyDescent="0.2">
      <c r="A607" s="198"/>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row>
    <row r="608" spans="1:26" ht="15.75" customHeight="1" x14ac:dyDescent="0.2">
      <c r="A608" s="198"/>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row>
    <row r="609" spans="1:26" ht="15.75" customHeight="1" x14ac:dyDescent="0.2">
      <c r="A609" s="198"/>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row>
    <row r="610" spans="1:26" ht="15.75" customHeight="1" x14ac:dyDescent="0.2">
      <c r="A610" s="198"/>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row>
    <row r="611" spans="1:26" ht="15.75" customHeight="1" x14ac:dyDescent="0.2">
      <c r="A611" s="198"/>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row>
    <row r="612" spans="1:26" ht="15.75" customHeight="1" x14ac:dyDescent="0.2">
      <c r="A612" s="198"/>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row>
    <row r="613" spans="1:26" ht="15.75" customHeight="1" x14ac:dyDescent="0.2">
      <c r="A613" s="198"/>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row>
    <row r="614" spans="1:26" ht="15.75" customHeight="1" x14ac:dyDescent="0.2">
      <c r="A614" s="198"/>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row>
    <row r="615" spans="1:26" ht="15.75" customHeight="1" x14ac:dyDescent="0.2">
      <c r="A615" s="198"/>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row>
    <row r="616" spans="1:26" ht="15.75" customHeight="1" x14ac:dyDescent="0.2">
      <c r="A616" s="198"/>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row>
    <row r="617" spans="1:26" ht="15.75" customHeight="1" x14ac:dyDescent="0.2">
      <c r="A617" s="198"/>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row>
    <row r="618" spans="1:26" ht="15.75" customHeight="1" x14ac:dyDescent="0.2">
      <c r="A618" s="198"/>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row>
    <row r="619" spans="1:26" ht="15.75" customHeight="1" x14ac:dyDescent="0.2">
      <c r="A619" s="198"/>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row>
    <row r="620" spans="1:26" ht="15.75" customHeight="1" x14ac:dyDescent="0.2">
      <c r="A620" s="198"/>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row>
    <row r="621" spans="1:26" ht="15.75" customHeight="1" x14ac:dyDescent="0.2">
      <c r="A621" s="198"/>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row>
    <row r="622" spans="1:26" ht="15.75" customHeight="1" x14ac:dyDescent="0.2">
      <c r="A622" s="198"/>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row>
    <row r="623" spans="1:26" ht="15.75" customHeight="1" x14ac:dyDescent="0.2">
      <c r="A623" s="198"/>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row>
    <row r="624" spans="1:26" ht="15.75" customHeight="1" x14ac:dyDescent="0.2">
      <c r="A624" s="198"/>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row>
    <row r="625" spans="1:26" ht="15.75" customHeight="1" x14ac:dyDescent="0.2">
      <c r="A625" s="198"/>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row>
    <row r="626" spans="1:26" ht="15.75" customHeight="1" x14ac:dyDescent="0.2">
      <c r="A626" s="198"/>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row>
    <row r="627" spans="1:26" ht="15.75" customHeight="1" x14ac:dyDescent="0.2">
      <c r="A627" s="198"/>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row>
    <row r="628" spans="1:26" ht="15.75" customHeight="1" x14ac:dyDescent="0.2">
      <c r="A628" s="198"/>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row>
    <row r="629" spans="1:26" ht="15.75" customHeight="1" x14ac:dyDescent="0.2">
      <c r="A629" s="198"/>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row>
    <row r="630" spans="1:26" ht="15.75" customHeight="1" x14ac:dyDescent="0.2">
      <c r="A630" s="198"/>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row>
    <row r="631" spans="1:26" ht="15.75" customHeight="1" x14ac:dyDescent="0.2">
      <c r="A631" s="198"/>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row>
    <row r="632" spans="1:26" ht="15.75" customHeight="1" x14ac:dyDescent="0.2">
      <c r="A632" s="198"/>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row>
    <row r="633" spans="1:26" ht="15.75" customHeight="1" x14ac:dyDescent="0.2">
      <c r="A633" s="198"/>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row>
    <row r="634" spans="1:26" ht="15.75" customHeight="1" x14ac:dyDescent="0.2">
      <c r="A634" s="198"/>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row>
    <row r="635" spans="1:26" ht="15.75" customHeight="1" x14ac:dyDescent="0.2">
      <c r="A635" s="198"/>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row>
    <row r="636" spans="1:26" ht="15.75" customHeight="1" x14ac:dyDescent="0.2">
      <c r="A636" s="198"/>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row>
    <row r="637" spans="1:26" ht="15.75" customHeight="1" x14ac:dyDescent="0.2">
      <c r="A637" s="198"/>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row>
    <row r="638" spans="1:26" ht="15.75" customHeight="1" x14ac:dyDescent="0.2">
      <c r="A638" s="198"/>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row>
    <row r="639" spans="1:26" ht="15.75" customHeight="1" x14ac:dyDescent="0.2">
      <c r="A639" s="198"/>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row>
    <row r="640" spans="1:26" ht="15.75" customHeight="1" x14ac:dyDescent="0.2">
      <c r="A640" s="198"/>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row>
    <row r="641" spans="1:26" ht="15.75" customHeight="1" x14ac:dyDescent="0.2">
      <c r="A641" s="198"/>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row>
    <row r="642" spans="1:26" ht="15.75" customHeight="1" x14ac:dyDescent="0.2">
      <c r="A642" s="198"/>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row>
    <row r="643" spans="1:26" ht="15.75" customHeight="1" x14ac:dyDescent="0.2">
      <c r="A643" s="198"/>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row>
    <row r="644" spans="1:26" ht="15.75" customHeight="1" x14ac:dyDescent="0.2">
      <c r="A644" s="198"/>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row>
    <row r="645" spans="1:26" ht="15.75" customHeight="1" x14ac:dyDescent="0.2">
      <c r="A645" s="198"/>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row>
    <row r="646" spans="1:26" ht="15.75" customHeight="1" x14ac:dyDescent="0.2">
      <c r="A646" s="198"/>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row>
    <row r="647" spans="1:26" ht="15.75" customHeight="1" x14ac:dyDescent="0.2">
      <c r="A647" s="198"/>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row>
    <row r="648" spans="1:26" ht="15.75" customHeight="1" x14ac:dyDescent="0.2">
      <c r="A648" s="198"/>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row>
    <row r="649" spans="1:26" ht="15.75" customHeight="1" x14ac:dyDescent="0.2">
      <c r="A649" s="198"/>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row>
    <row r="650" spans="1:26" ht="15.75" customHeight="1" x14ac:dyDescent="0.2">
      <c r="A650" s="198"/>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row>
    <row r="651" spans="1:26" ht="15.75" customHeight="1" x14ac:dyDescent="0.2">
      <c r="A651" s="198"/>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row>
    <row r="652" spans="1:26" ht="15.75" customHeight="1" x14ac:dyDescent="0.2">
      <c r="A652" s="198"/>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row>
    <row r="653" spans="1:26" ht="15.75" customHeight="1" x14ac:dyDescent="0.2">
      <c r="A653" s="198"/>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row>
    <row r="654" spans="1:26" ht="15.75" customHeight="1" x14ac:dyDescent="0.2">
      <c r="A654" s="198"/>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row>
    <row r="655" spans="1:26" ht="15.75" customHeight="1" x14ac:dyDescent="0.2">
      <c r="A655" s="198"/>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row>
    <row r="656" spans="1:26" ht="15.75" customHeight="1" x14ac:dyDescent="0.2">
      <c r="A656" s="198"/>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row>
    <row r="657" spans="1:26" ht="15.75" customHeight="1" x14ac:dyDescent="0.2">
      <c r="A657" s="198"/>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row>
    <row r="658" spans="1:26" ht="15.75" customHeight="1" x14ac:dyDescent="0.2">
      <c r="A658" s="198"/>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row>
    <row r="659" spans="1:26" ht="15.75" customHeight="1" x14ac:dyDescent="0.2">
      <c r="A659" s="198"/>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row>
    <row r="660" spans="1:26" ht="15.75" customHeight="1" x14ac:dyDescent="0.2">
      <c r="A660" s="198"/>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row>
    <row r="661" spans="1:26" ht="15.75" customHeight="1" x14ac:dyDescent="0.2">
      <c r="A661" s="198"/>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row>
    <row r="662" spans="1:26" ht="15.75" customHeight="1" x14ac:dyDescent="0.2">
      <c r="A662" s="198"/>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row>
    <row r="663" spans="1:26" ht="15.75" customHeight="1" x14ac:dyDescent="0.2">
      <c r="A663" s="198"/>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row>
    <row r="664" spans="1:26" ht="15.75" customHeight="1" x14ac:dyDescent="0.2">
      <c r="A664" s="198"/>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row>
    <row r="665" spans="1:26" ht="15.75" customHeight="1" x14ac:dyDescent="0.2">
      <c r="A665" s="198"/>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row>
    <row r="666" spans="1:26" ht="15.75" customHeight="1" x14ac:dyDescent="0.2">
      <c r="A666" s="198"/>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row>
    <row r="667" spans="1:26" ht="15.75" customHeight="1" x14ac:dyDescent="0.2">
      <c r="A667" s="198"/>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row>
    <row r="668" spans="1:26" ht="15.75" customHeight="1" x14ac:dyDescent="0.2">
      <c r="A668" s="198"/>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row>
    <row r="669" spans="1:26" ht="15.75" customHeight="1" x14ac:dyDescent="0.2">
      <c r="A669" s="198"/>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row>
    <row r="670" spans="1:26" ht="15.75" customHeight="1" x14ac:dyDescent="0.2">
      <c r="A670" s="198"/>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row>
    <row r="671" spans="1:26" ht="15.75" customHeight="1" x14ac:dyDescent="0.2">
      <c r="A671" s="198"/>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row>
    <row r="672" spans="1:26" ht="15.75" customHeight="1" x14ac:dyDescent="0.2">
      <c r="A672" s="198"/>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row>
    <row r="673" spans="1:26" ht="15.75" customHeight="1" x14ac:dyDescent="0.2">
      <c r="A673" s="198"/>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row>
    <row r="674" spans="1:26" ht="15.75" customHeight="1" x14ac:dyDescent="0.2">
      <c r="A674" s="198"/>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row>
    <row r="675" spans="1:26" ht="15.75" customHeight="1" x14ac:dyDescent="0.2">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row>
    <row r="676" spans="1:26" ht="15.75" customHeight="1" x14ac:dyDescent="0.2">
      <c r="A676" s="198"/>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row>
    <row r="677" spans="1:26" ht="15.75" customHeight="1" x14ac:dyDescent="0.2">
      <c r="A677" s="198"/>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row>
    <row r="678" spans="1:26" ht="15.75" customHeight="1" x14ac:dyDescent="0.2">
      <c r="A678" s="198"/>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row>
    <row r="679" spans="1:26" ht="15.75" customHeight="1" x14ac:dyDescent="0.2">
      <c r="A679" s="198"/>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row>
    <row r="680" spans="1:26" ht="15.75" customHeight="1" x14ac:dyDescent="0.2">
      <c r="A680" s="198"/>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row>
    <row r="681" spans="1:26" ht="15.75" customHeight="1" x14ac:dyDescent="0.2">
      <c r="A681" s="198"/>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row>
    <row r="682" spans="1:26" ht="15.75" customHeight="1" x14ac:dyDescent="0.2">
      <c r="A682" s="198"/>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row>
    <row r="683" spans="1:26" ht="15.75" customHeight="1" x14ac:dyDescent="0.2">
      <c r="A683" s="198"/>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row>
    <row r="684" spans="1:26" ht="15.75" customHeight="1" x14ac:dyDescent="0.2">
      <c r="A684" s="198"/>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row>
    <row r="685" spans="1:26" ht="15.75" customHeight="1" x14ac:dyDescent="0.2">
      <c r="A685" s="198"/>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row>
    <row r="686" spans="1:26" ht="15.75" customHeight="1" x14ac:dyDescent="0.2">
      <c r="A686" s="198"/>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row>
    <row r="687" spans="1:26" ht="15.75" customHeight="1" x14ac:dyDescent="0.2">
      <c r="A687" s="198"/>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row>
    <row r="688" spans="1:26" ht="15.75" customHeight="1" x14ac:dyDescent="0.2">
      <c r="A688" s="198"/>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row>
    <row r="689" spans="1:26" ht="15.75" customHeight="1" x14ac:dyDescent="0.2">
      <c r="A689" s="198"/>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row>
    <row r="690" spans="1:26" ht="15.75" customHeight="1" x14ac:dyDescent="0.2">
      <c r="A690" s="198"/>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row>
    <row r="691" spans="1:26" ht="15.75" customHeight="1" x14ac:dyDescent="0.2">
      <c r="A691" s="198"/>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row>
    <row r="692" spans="1:26" ht="15.75" customHeight="1" x14ac:dyDescent="0.2">
      <c r="A692" s="198"/>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row>
    <row r="693" spans="1:26" ht="15.75" customHeight="1" x14ac:dyDescent="0.2">
      <c r="A693" s="198"/>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row>
    <row r="694" spans="1:26" ht="15.75" customHeight="1" x14ac:dyDescent="0.2">
      <c r="A694" s="198"/>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row>
    <row r="695" spans="1:26" ht="15.75" customHeight="1" x14ac:dyDescent="0.2">
      <c r="A695" s="198"/>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row>
    <row r="696" spans="1:26" ht="15.75" customHeight="1" x14ac:dyDescent="0.2">
      <c r="A696" s="198"/>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row>
    <row r="697" spans="1:26" ht="15.75" customHeight="1" x14ac:dyDescent="0.2">
      <c r="A697" s="198"/>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row>
    <row r="698" spans="1:26" ht="15.75" customHeight="1" x14ac:dyDescent="0.2">
      <c r="A698" s="198"/>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row>
    <row r="699" spans="1:26" ht="15.75" customHeight="1" x14ac:dyDescent="0.2">
      <c r="A699" s="198"/>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row>
    <row r="700" spans="1:26" ht="15.75" customHeight="1" x14ac:dyDescent="0.2">
      <c r="A700" s="198"/>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row>
    <row r="701" spans="1:26" ht="15.75" customHeight="1" x14ac:dyDescent="0.2">
      <c r="A701" s="198"/>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row>
    <row r="702" spans="1:26" ht="15.75" customHeight="1" x14ac:dyDescent="0.2">
      <c r="A702" s="198"/>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row>
    <row r="703" spans="1:26" ht="15.75" customHeight="1" x14ac:dyDescent="0.2">
      <c r="A703" s="198"/>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row>
    <row r="704" spans="1:26" ht="15.75" customHeight="1" x14ac:dyDescent="0.2">
      <c r="A704" s="198"/>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row>
    <row r="705" spans="1:26" ht="15.75" customHeight="1" x14ac:dyDescent="0.2">
      <c r="A705" s="198"/>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row>
    <row r="706" spans="1:26" ht="15.75" customHeight="1" x14ac:dyDescent="0.2">
      <c r="A706" s="198"/>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row>
    <row r="707" spans="1:26" ht="15.75" customHeight="1" x14ac:dyDescent="0.2">
      <c r="A707" s="198"/>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row>
    <row r="708" spans="1:26" ht="15.75" customHeight="1" x14ac:dyDescent="0.2">
      <c r="A708" s="198"/>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row>
    <row r="709" spans="1:26" ht="15.75" customHeight="1" x14ac:dyDescent="0.2">
      <c r="A709" s="198"/>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row>
    <row r="710" spans="1:26" ht="15.75" customHeight="1" x14ac:dyDescent="0.2">
      <c r="A710" s="198"/>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row>
    <row r="711" spans="1:26" ht="15.75" customHeight="1" x14ac:dyDescent="0.2">
      <c r="A711" s="198"/>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row>
    <row r="712" spans="1:26" ht="15.75" customHeight="1" x14ac:dyDescent="0.2">
      <c r="A712" s="198"/>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row>
    <row r="713" spans="1:26" ht="15.75" customHeight="1" x14ac:dyDescent="0.2">
      <c r="A713" s="198"/>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row>
    <row r="714" spans="1:26" ht="15.75" customHeight="1" x14ac:dyDescent="0.2">
      <c r="A714" s="198"/>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row>
    <row r="715" spans="1:26" ht="15.75" customHeight="1" x14ac:dyDescent="0.2">
      <c r="A715" s="198"/>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row>
    <row r="716" spans="1:26" ht="15.75" customHeight="1" x14ac:dyDescent="0.2">
      <c r="A716" s="198"/>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row>
    <row r="717" spans="1:26" ht="15.75" customHeight="1" x14ac:dyDescent="0.2">
      <c r="A717" s="198"/>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row>
    <row r="718" spans="1:26" ht="15.75" customHeight="1" x14ac:dyDescent="0.2">
      <c r="A718" s="198"/>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row>
    <row r="719" spans="1:26" ht="15.75" customHeight="1" x14ac:dyDescent="0.2">
      <c r="A719" s="198"/>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row>
    <row r="720" spans="1:26" ht="15.75" customHeight="1" x14ac:dyDescent="0.2">
      <c r="A720" s="198"/>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row>
    <row r="721" spans="1:26" ht="15.75" customHeight="1" x14ac:dyDescent="0.2">
      <c r="A721" s="198"/>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row>
    <row r="722" spans="1:26" ht="15.75" customHeight="1" x14ac:dyDescent="0.2">
      <c r="A722" s="198"/>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row>
    <row r="723" spans="1:26" ht="15.75" customHeight="1" x14ac:dyDescent="0.2">
      <c r="A723" s="198"/>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row>
    <row r="724" spans="1:26" ht="15.75" customHeight="1" x14ac:dyDescent="0.2">
      <c r="A724" s="198"/>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row>
    <row r="725" spans="1:26" ht="15.75" customHeight="1" x14ac:dyDescent="0.2">
      <c r="A725" s="198"/>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row>
    <row r="726" spans="1:26" ht="15.75" customHeight="1" x14ac:dyDescent="0.2">
      <c r="A726" s="198"/>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row>
    <row r="727" spans="1:26" ht="15.75" customHeight="1" x14ac:dyDescent="0.2">
      <c r="A727" s="198"/>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row>
    <row r="728" spans="1:26" ht="15.75" customHeight="1" x14ac:dyDescent="0.2">
      <c r="A728" s="198"/>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row>
    <row r="729" spans="1:26" ht="15.75" customHeight="1" x14ac:dyDescent="0.2">
      <c r="A729" s="198"/>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row>
    <row r="730" spans="1:26" ht="15.75" customHeight="1" x14ac:dyDescent="0.2">
      <c r="A730" s="198"/>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row>
    <row r="731" spans="1:26" ht="15.75" customHeight="1" x14ac:dyDescent="0.2">
      <c r="A731" s="198"/>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row>
    <row r="732" spans="1:26" ht="15.75" customHeight="1" x14ac:dyDescent="0.2">
      <c r="A732" s="198"/>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row>
    <row r="733" spans="1:26" ht="15.75" customHeight="1" x14ac:dyDescent="0.2">
      <c r="A733" s="198"/>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row>
    <row r="734" spans="1:26" ht="15.75" customHeight="1" x14ac:dyDescent="0.2">
      <c r="A734" s="198"/>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row>
    <row r="735" spans="1:26" ht="15.75" customHeight="1" x14ac:dyDescent="0.2">
      <c r="A735" s="198"/>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row>
    <row r="736" spans="1:26" ht="15.75" customHeight="1" x14ac:dyDescent="0.2">
      <c r="A736" s="198"/>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row>
    <row r="737" spans="1:26" ht="15.75" customHeight="1" x14ac:dyDescent="0.2">
      <c r="A737" s="198"/>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row>
    <row r="738" spans="1:26" ht="15.75" customHeight="1" x14ac:dyDescent="0.2">
      <c r="A738" s="198"/>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row>
    <row r="739" spans="1:26" ht="15.75" customHeight="1" x14ac:dyDescent="0.2">
      <c r="A739" s="198"/>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row>
    <row r="740" spans="1:26" ht="15.75" customHeight="1" x14ac:dyDescent="0.2">
      <c r="A740" s="198"/>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row>
    <row r="741" spans="1:26" ht="15.75" customHeight="1" x14ac:dyDescent="0.2">
      <c r="A741" s="198"/>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row>
    <row r="742" spans="1:26" ht="15.75" customHeight="1" x14ac:dyDescent="0.2">
      <c r="A742" s="198"/>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row>
    <row r="743" spans="1:26" ht="15.75" customHeight="1" x14ac:dyDescent="0.2">
      <c r="A743" s="198"/>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row>
    <row r="744" spans="1:26" ht="15.75" customHeight="1" x14ac:dyDescent="0.2">
      <c r="A744" s="198"/>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row>
    <row r="745" spans="1:26" ht="15.75" customHeight="1" x14ac:dyDescent="0.2">
      <c r="A745" s="198"/>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row>
    <row r="746" spans="1:26" ht="15.75" customHeight="1" x14ac:dyDescent="0.2">
      <c r="A746" s="198"/>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row>
    <row r="747" spans="1:26" ht="15.75" customHeight="1" x14ac:dyDescent="0.2">
      <c r="A747" s="198"/>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row>
    <row r="748" spans="1:26" ht="15.75" customHeight="1" x14ac:dyDescent="0.2">
      <c r="A748" s="198"/>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row>
    <row r="749" spans="1:26" ht="15.75" customHeight="1" x14ac:dyDescent="0.2">
      <c r="A749" s="198"/>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row>
    <row r="750" spans="1:26" ht="15.75" customHeight="1" x14ac:dyDescent="0.2">
      <c r="A750" s="198"/>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row>
    <row r="751" spans="1:26" ht="15.75" customHeight="1" x14ac:dyDescent="0.2">
      <c r="A751" s="198"/>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row>
    <row r="752" spans="1:26" ht="15.75" customHeight="1" x14ac:dyDescent="0.2">
      <c r="A752" s="198"/>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row>
    <row r="753" spans="1:26" ht="15.75" customHeight="1" x14ac:dyDescent="0.2">
      <c r="A753" s="198"/>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row>
    <row r="754" spans="1:26" ht="15.75" customHeight="1" x14ac:dyDescent="0.2">
      <c r="A754" s="198"/>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row>
    <row r="755" spans="1:26" ht="15.75" customHeight="1" x14ac:dyDescent="0.2">
      <c r="A755" s="198"/>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row>
    <row r="756" spans="1:26" ht="15.75" customHeight="1" x14ac:dyDescent="0.2">
      <c r="A756" s="198"/>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row>
    <row r="757" spans="1:26" ht="15.75" customHeight="1" x14ac:dyDescent="0.2">
      <c r="A757" s="198"/>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row>
    <row r="758" spans="1:26" ht="15.75" customHeight="1" x14ac:dyDescent="0.2">
      <c r="A758" s="198"/>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row>
    <row r="759" spans="1:26" ht="15.75" customHeight="1" x14ac:dyDescent="0.2">
      <c r="A759" s="198"/>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row>
    <row r="760" spans="1:26" ht="15.75" customHeight="1" x14ac:dyDescent="0.2">
      <c r="A760" s="198"/>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row>
    <row r="761" spans="1:26" ht="15.75" customHeight="1" x14ac:dyDescent="0.2">
      <c r="A761" s="198"/>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row>
    <row r="762" spans="1:26" ht="15.75" customHeight="1" x14ac:dyDescent="0.2">
      <c r="A762" s="198"/>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row>
    <row r="763" spans="1:26" ht="15.75" customHeight="1" x14ac:dyDescent="0.2">
      <c r="A763" s="198"/>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row>
    <row r="764" spans="1:26" ht="15.75" customHeight="1" x14ac:dyDescent="0.2">
      <c r="A764" s="198"/>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row>
    <row r="765" spans="1:26" ht="15.75" customHeight="1" x14ac:dyDescent="0.2">
      <c r="A765" s="198"/>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row>
    <row r="766" spans="1:26" ht="15.75" customHeight="1" x14ac:dyDescent="0.2">
      <c r="A766" s="198"/>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row>
    <row r="767" spans="1:26" ht="15.75" customHeight="1" x14ac:dyDescent="0.2">
      <c r="A767" s="198"/>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row>
    <row r="768" spans="1:26" ht="15.75" customHeight="1" x14ac:dyDescent="0.2">
      <c r="A768" s="198"/>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row>
    <row r="769" spans="1:26" ht="15.75" customHeight="1" x14ac:dyDescent="0.2">
      <c r="A769" s="198"/>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row>
    <row r="770" spans="1:26" ht="15.75" customHeight="1" x14ac:dyDescent="0.2">
      <c r="A770" s="198"/>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row>
    <row r="771" spans="1:26" ht="15.75" customHeight="1" x14ac:dyDescent="0.2">
      <c r="A771" s="198"/>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row>
    <row r="772" spans="1:26" ht="15.75" customHeight="1" x14ac:dyDescent="0.2">
      <c r="A772" s="198"/>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row>
    <row r="773" spans="1:26" ht="15.75" customHeight="1" x14ac:dyDescent="0.2">
      <c r="A773" s="198"/>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row>
    <row r="774" spans="1:26" ht="15.75" customHeight="1" x14ac:dyDescent="0.2">
      <c r="A774" s="198"/>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row>
    <row r="775" spans="1:26" ht="15.75" customHeight="1" x14ac:dyDescent="0.2">
      <c r="A775" s="198"/>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row>
    <row r="776" spans="1:26" ht="15.75" customHeight="1" x14ac:dyDescent="0.2">
      <c r="A776" s="198"/>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row>
    <row r="777" spans="1:26" ht="15.75" customHeight="1" x14ac:dyDescent="0.2">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row>
    <row r="778" spans="1:26" ht="15.75" customHeight="1" x14ac:dyDescent="0.2">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row>
    <row r="779" spans="1:26" ht="15.75" customHeight="1" x14ac:dyDescent="0.2">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row>
    <row r="780" spans="1:26" ht="15.75" customHeight="1" x14ac:dyDescent="0.2">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row>
    <row r="781" spans="1:26" ht="15.75" customHeight="1" x14ac:dyDescent="0.2">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row>
    <row r="782" spans="1:26" ht="15.75" customHeight="1" x14ac:dyDescent="0.2">
      <c r="A782" s="198"/>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row>
    <row r="783" spans="1:26" ht="15.75" customHeight="1" x14ac:dyDescent="0.2">
      <c r="A783" s="198"/>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row>
    <row r="784" spans="1:26" ht="15.75" customHeight="1" x14ac:dyDescent="0.2">
      <c r="A784" s="198"/>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row>
    <row r="785" spans="1:26" ht="15.75" customHeight="1" x14ac:dyDescent="0.2">
      <c r="A785" s="198"/>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row>
    <row r="786" spans="1:26" ht="15.75" customHeight="1" x14ac:dyDescent="0.2">
      <c r="A786" s="198"/>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row>
    <row r="787" spans="1:26" ht="15.75" customHeight="1" x14ac:dyDescent="0.2">
      <c r="A787" s="198"/>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row>
    <row r="788" spans="1:26" ht="15.75" customHeight="1" x14ac:dyDescent="0.2">
      <c r="A788" s="198"/>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row>
    <row r="789" spans="1:26" ht="15.75" customHeight="1" x14ac:dyDescent="0.2">
      <c r="A789" s="198"/>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row>
    <row r="790" spans="1:26" ht="15.75" customHeight="1" x14ac:dyDescent="0.2">
      <c r="A790" s="198"/>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row>
    <row r="791" spans="1:26" ht="15.75" customHeight="1" x14ac:dyDescent="0.2">
      <c r="A791" s="198"/>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row>
    <row r="792" spans="1:26" ht="15.75" customHeight="1" x14ac:dyDescent="0.2">
      <c r="A792" s="198"/>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row>
    <row r="793" spans="1:26" ht="15.75" customHeight="1" x14ac:dyDescent="0.2">
      <c r="A793" s="198"/>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row>
    <row r="794" spans="1:26" ht="15.75" customHeight="1" x14ac:dyDescent="0.2">
      <c r="A794" s="198"/>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row>
    <row r="795" spans="1:26" ht="15.75" customHeight="1" x14ac:dyDescent="0.2">
      <c r="A795" s="198"/>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row>
    <row r="796" spans="1:26" ht="15.75" customHeight="1" x14ac:dyDescent="0.2">
      <c r="A796" s="198"/>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row>
    <row r="797" spans="1:26" ht="15.75" customHeight="1" x14ac:dyDescent="0.2">
      <c r="A797" s="198"/>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row>
    <row r="798" spans="1:26" ht="15.75" customHeight="1" x14ac:dyDescent="0.2">
      <c r="A798" s="198"/>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row>
    <row r="799" spans="1:26" ht="15.75" customHeight="1" x14ac:dyDescent="0.2">
      <c r="A799" s="198"/>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row>
    <row r="800" spans="1:26" ht="15.75" customHeight="1" x14ac:dyDescent="0.2">
      <c r="A800" s="198"/>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row>
    <row r="801" spans="1:26" ht="15.75" customHeight="1" x14ac:dyDescent="0.2">
      <c r="A801" s="198"/>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row>
    <row r="802" spans="1:26" ht="15.75" customHeight="1" x14ac:dyDescent="0.2">
      <c r="A802" s="198"/>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row>
    <row r="803" spans="1:26" ht="15.75" customHeight="1" x14ac:dyDescent="0.2">
      <c r="A803" s="198"/>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row>
    <row r="804" spans="1:26" ht="15.75" customHeight="1" x14ac:dyDescent="0.2">
      <c r="A804" s="198"/>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row>
    <row r="805" spans="1:26" ht="15.75" customHeight="1" x14ac:dyDescent="0.2">
      <c r="A805" s="198"/>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row>
    <row r="806" spans="1:26" ht="15.75" customHeight="1" x14ac:dyDescent="0.2">
      <c r="A806" s="198"/>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row>
    <row r="807" spans="1:26" ht="15.75" customHeight="1" x14ac:dyDescent="0.2">
      <c r="A807" s="198"/>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row>
    <row r="808" spans="1:26" ht="15.75" customHeight="1" x14ac:dyDescent="0.2">
      <c r="A808" s="198"/>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row>
    <row r="809" spans="1:26" ht="15.75" customHeight="1" x14ac:dyDescent="0.2">
      <c r="A809" s="198"/>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row>
    <row r="810" spans="1:26" ht="15.75" customHeight="1" x14ac:dyDescent="0.2">
      <c r="A810" s="198"/>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row>
    <row r="811" spans="1:26" ht="15.75" customHeight="1" x14ac:dyDescent="0.2">
      <c r="A811" s="198"/>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row>
    <row r="812" spans="1:26" ht="15.75" customHeight="1" x14ac:dyDescent="0.2">
      <c r="A812" s="198"/>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row>
    <row r="813" spans="1:26" ht="15.75" customHeight="1" x14ac:dyDescent="0.2">
      <c r="A813" s="198"/>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row>
    <row r="814" spans="1:26" ht="15.75" customHeight="1" x14ac:dyDescent="0.2">
      <c r="A814" s="198"/>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row>
    <row r="815" spans="1:26" ht="15.75" customHeight="1" x14ac:dyDescent="0.2">
      <c r="A815" s="198"/>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row>
    <row r="816" spans="1:26" ht="15.75" customHeight="1" x14ac:dyDescent="0.2">
      <c r="A816" s="198"/>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row>
    <row r="817" spans="1:26" ht="15.75" customHeight="1" x14ac:dyDescent="0.2">
      <c r="A817" s="198"/>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row>
    <row r="818" spans="1:26" ht="15.75" customHeight="1" x14ac:dyDescent="0.2">
      <c r="A818" s="198"/>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row>
    <row r="819" spans="1:26" ht="15.75" customHeight="1" x14ac:dyDescent="0.2">
      <c r="A819" s="198"/>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row>
    <row r="820" spans="1:26" ht="15.75" customHeight="1" x14ac:dyDescent="0.2">
      <c r="A820" s="198"/>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row>
    <row r="821" spans="1:26" ht="15.75" customHeight="1" x14ac:dyDescent="0.2">
      <c r="A821" s="198"/>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row>
    <row r="822" spans="1:26" ht="15.75" customHeight="1" x14ac:dyDescent="0.2">
      <c r="A822" s="198"/>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row>
    <row r="823" spans="1:26" ht="15.75" customHeight="1" x14ac:dyDescent="0.2">
      <c r="A823" s="198"/>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row>
    <row r="824" spans="1:26" ht="15.75" customHeight="1" x14ac:dyDescent="0.2">
      <c r="A824" s="198"/>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row>
    <row r="825" spans="1:26" ht="15.75" customHeight="1" x14ac:dyDescent="0.2">
      <c r="A825" s="198"/>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row>
    <row r="826" spans="1:26" ht="15.75" customHeight="1" x14ac:dyDescent="0.2">
      <c r="A826" s="198"/>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row>
    <row r="827" spans="1:26" ht="15.75" customHeight="1" x14ac:dyDescent="0.2">
      <c r="A827" s="198"/>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row>
    <row r="828" spans="1:26" ht="15.75" customHeight="1" x14ac:dyDescent="0.2">
      <c r="A828" s="198"/>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row>
    <row r="829" spans="1:26" ht="15.75" customHeight="1" x14ac:dyDescent="0.2">
      <c r="A829" s="198"/>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row>
    <row r="830" spans="1:26" ht="15.75" customHeight="1" x14ac:dyDescent="0.2">
      <c r="A830" s="198"/>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row>
    <row r="831" spans="1:26" ht="15.75" customHeight="1" x14ac:dyDescent="0.2">
      <c r="A831" s="198"/>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row>
    <row r="832" spans="1:26" ht="15.75" customHeight="1" x14ac:dyDescent="0.2">
      <c r="A832" s="198"/>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row>
    <row r="833" spans="1:26" ht="15.75" customHeight="1" x14ac:dyDescent="0.2">
      <c r="A833" s="198"/>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row>
    <row r="834" spans="1:26" ht="15.75" customHeight="1" x14ac:dyDescent="0.2">
      <c r="A834" s="198"/>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row>
    <row r="835" spans="1:26" ht="15.75" customHeight="1" x14ac:dyDescent="0.2">
      <c r="A835" s="198"/>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row>
    <row r="836" spans="1:26" ht="15.75" customHeight="1" x14ac:dyDescent="0.2">
      <c r="A836" s="198"/>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row>
    <row r="837" spans="1:26" ht="15.75" customHeight="1" x14ac:dyDescent="0.2">
      <c r="A837" s="198"/>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row>
    <row r="838" spans="1:26" ht="15.75" customHeight="1" x14ac:dyDescent="0.2">
      <c r="A838" s="198"/>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row>
    <row r="839" spans="1:26" ht="15.75" customHeight="1" x14ac:dyDescent="0.2">
      <c r="A839" s="198"/>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row>
    <row r="840" spans="1:26" ht="15.75" customHeight="1" x14ac:dyDescent="0.2">
      <c r="A840" s="198"/>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row>
    <row r="841" spans="1:26" ht="15.75" customHeight="1" x14ac:dyDescent="0.2">
      <c r="A841" s="198"/>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row>
    <row r="842" spans="1:26" ht="15.75" customHeight="1" x14ac:dyDescent="0.2">
      <c r="A842" s="198"/>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row>
    <row r="843" spans="1:26" ht="15.75" customHeight="1" x14ac:dyDescent="0.2">
      <c r="A843" s="198"/>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row>
    <row r="844" spans="1:26" ht="15.75" customHeight="1" x14ac:dyDescent="0.2">
      <c r="A844" s="198"/>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row>
    <row r="845" spans="1:26" ht="15.75" customHeight="1" x14ac:dyDescent="0.2">
      <c r="A845" s="198"/>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row>
    <row r="846" spans="1:26" ht="15.75" customHeight="1" x14ac:dyDescent="0.2">
      <c r="A846" s="198"/>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row>
    <row r="847" spans="1:26" ht="15.75" customHeight="1" x14ac:dyDescent="0.2">
      <c r="A847" s="198"/>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row>
    <row r="848" spans="1:26" ht="15.75" customHeight="1" x14ac:dyDescent="0.2">
      <c r="A848" s="198"/>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row>
    <row r="849" spans="1:26" ht="15.75" customHeight="1" x14ac:dyDescent="0.2">
      <c r="A849" s="198"/>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row>
    <row r="850" spans="1:26" ht="15.75" customHeight="1" x14ac:dyDescent="0.2">
      <c r="A850" s="198"/>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row>
    <row r="851" spans="1:26" ht="15.75" customHeight="1" x14ac:dyDescent="0.2">
      <c r="A851" s="198"/>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row>
    <row r="852" spans="1:26" ht="15.75" customHeight="1" x14ac:dyDescent="0.2">
      <c r="A852" s="198"/>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row>
    <row r="853" spans="1:26" ht="15.75" customHeight="1" x14ac:dyDescent="0.2">
      <c r="A853" s="198"/>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row>
    <row r="854" spans="1:26" ht="15.75" customHeight="1" x14ac:dyDescent="0.2">
      <c r="A854" s="198"/>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row>
    <row r="855" spans="1:26" ht="15.75" customHeight="1" x14ac:dyDescent="0.2">
      <c r="A855" s="198"/>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row>
    <row r="856" spans="1:26" ht="15.75" customHeight="1" x14ac:dyDescent="0.2">
      <c r="A856" s="198"/>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row>
    <row r="857" spans="1:26" ht="15.75" customHeight="1" x14ac:dyDescent="0.2">
      <c r="A857" s="198"/>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row>
    <row r="858" spans="1:26" ht="15.75" customHeight="1" x14ac:dyDescent="0.2">
      <c r="A858" s="198"/>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row>
    <row r="859" spans="1:26" ht="15.75" customHeight="1" x14ac:dyDescent="0.2">
      <c r="A859" s="198"/>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row>
    <row r="860" spans="1:26" ht="15.75" customHeight="1" x14ac:dyDescent="0.2">
      <c r="A860" s="198"/>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row>
    <row r="861" spans="1:26" ht="15.75" customHeight="1" x14ac:dyDescent="0.2">
      <c r="A861" s="198"/>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row>
    <row r="862" spans="1:26" ht="15.75" customHeight="1" x14ac:dyDescent="0.2">
      <c r="A862" s="198"/>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row>
    <row r="863" spans="1:26" ht="15.75" customHeight="1" x14ac:dyDescent="0.2">
      <c r="A863" s="198"/>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row>
    <row r="864" spans="1:26" ht="15.75" customHeight="1" x14ac:dyDescent="0.2">
      <c r="A864" s="198"/>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row>
    <row r="865" spans="1:26" ht="15.75" customHeight="1" x14ac:dyDescent="0.2">
      <c r="A865" s="198"/>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row>
    <row r="866" spans="1:26" ht="15.75" customHeight="1" x14ac:dyDescent="0.2">
      <c r="A866" s="198"/>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row>
    <row r="867" spans="1:26" ht="15.75" customHeight="1" x14ac:dyDescent="0.2">
      <c r="A867" s="198"/>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row>
    <row r="868" spans="1:26" ht="15.75" customHeight="1" x14ac:dyDescent="0.2">
      <c r="A868" s="198"/>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row>
    <row r="869" spans="1:26" ht="15.75" customHeight="1" x14ac:dyDescent="0.2">
      <c r="A869" s="198"/>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row>
    <row r="870" spans="1:26" ht="15.75" customHeight="1" x14ac:dyDescent="0.2">
      <c r="A870" s="198"/>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row>
    <row r="871" spans="1:26" ht="15.75" customHeight="1" x14ac:dyDescent="0.2">
      <c r="A871" s="198"/>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row>
    <row r="872" spans="1:26" ht="15.75" customHeight="1" x14ac:dyDescent="0.2">
      <c r="A872" s="198"/>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row>
    <row r="873" spans="1:26" ht="15.75" customHeight="1" x14ac:dyDescent="0.2">
      <c r="A873" s="198"/>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row>
    <row r="874" spans="1:26" ht="15.75" customHeight="1" x14ac:dyDescent="0.2">
      <c r="A874" s="198"/>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row>
    <row r="875" spans="1:26" ht="15.75" customHeight="1" x14ac:dyDescent="0.2">
      <c r="A875" s="198"/>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row>
    <row r="876" spans="1:26" ht="15.75" customHeight="1" x14ac:dyDescent="0.2">
      <c r="A876" s="198"/>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row>
    <row r="877" spans="1:26" ht="15.75" customHeight="1" x14ac:dyDescent="0.2">
      <c r="A877" s="198"/>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row>
    <row r="878" spans="1:26" ht="15.75" customHeight="1" x14ac:dyDescent="0.2">
      <c r="A878" s="198"/>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row>
    <row r="879" spans="1:26" ht="15.75" customHeight="1" x14ac:dyDescent="0.2">
      <c r="A879" s="198"/>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row>
    <row r="880" spans="1:26" ht="15.75" customHeight="1" x14ac:dyDescent="0.2">
      <c r="A880" s="198"/>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row>
    <row r="881" spans="1:26" ht="15.75" customHeight="1" x14ac:dyDescent="0.2">
      <c r="A881" s="198"/>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row>
    <row r="882" spans="1:26" ht="15.75" customHeight="1" x14ac:dyDescent="0.2">
      <c r="A882" s="198"/>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row>
    <row r="883" spans="1:26" ht="15.75" customHeight="1" x14ac:dyDescent="0.2">
      <c r="A883" s="198"/>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row>
    <row r="884" spans="1:26" ht="15.75" customHeight="1" x14ac:dyDescent="0.2">
      <c r="A884" s="198"/>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row>
    <row r="885" spans="1:26" ht="15.75" customHeight="1" x14ac:dyDescent="0.2">
      <c r="A885" s="198"/>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row>
    <row r="886" spans="1:26" ht="15.75" customHeight="1" x14ac:dyDescent="0.2">
      <c r="A886" s="198"/>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row>
    <row r="887" spans="1:26" ht="15.75" customHeight="1" x14ac:dyDescent="0.2">
      <c r="A887" s="198"/>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row>
    <row r="888" spans="1:26" ht="15.75" customHeight="1" x14ac:dyDescent="0.2">
      <c r="A888" s="198"/>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row>
    <row r="889" spans="1:26" ht="15.75" customHeight="1" x14ac:dyDescent="0.2">
      <c r="A889" s="198"/>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row>
    <row r="890" spans="1:26" ht="15.75" customHeight="1" x14ac:dyDescent="0.2">
      <c r="A890" s="198"/>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row>
    <row r="891" spans="1:26" ht="15.75" customHeight="1" x14ac:dyDescent="0.2">
      <c r="A891" s="198"/>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row>
    <row r="892" spans="1:26" ht="15.75" customHeight="1" x14ac:dyDescent="0.2">
      <c r="A892" s="198"/>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row>
    <row r="893" spans="1:26" ht="15.75" customHeight="1" x14ac:dyDescent="0.2">
      <c r="A893" s="198"/>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row>
    <row r="894" spans="1:26" ht="15.75" customHeight="1" x14ac:dyDescent="0.2">
      <c r="A894" s="198"/>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row>
    <row r="895" spans="1:26" ht="15.75" customHeight="1" x14ac:dyDescent="0.2">
      <c r="A895" s="198"/>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row>
    <row r="896" spans="1:26" ht="15.75" customHeight="1" x14ac:dyDescent="0.2">
      <c r="A896" s="198"/>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row>
    <row r="897" spans="1:26" ht="15.75" customHeight="1" x14ac:dyDescent="0.2">
      <c r="A897" s="198"/>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row>
    <row r="898" spans="1:26" ht="15.75" customHeight="1" x14ac:dyDescent="0.2">
      <c r="A898" s="198"/>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row>
    <row r="899" spans="1:26" ht="15.75" customHeight="1" x14ac:dyDescent="0.2">
      <c r="A899" s="198"/>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row>
    <row r="900" spans="1:26" ht="15.75" customHeight="1" x14ac:dyDescent="0.2">
      <c r="A900" s="198"/>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row>
    <row r="901" spans="1:26" ht="15.75" customHeight="1" x14ac:dyDescent="0.2">
      <c r="A901" s="198"/>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row>
    <row r="902" spans="1:26" ht="15.75" customHeight="1" x14ac:dyDescent="0.2">
      <c r="A902" s="198"/>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row>
    <row r="903" spans="1:26" ht="15.75" customHeight="1" x14ac:dyDescent="0.2">
      <c r="A903" s="198"/>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row>
    <row r="904" spans="1:26" ht="15.75" customHeight="1" x14ac:dyDescent="0.2">
      <c r="A904" s="198"/>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row>
    <row r="905" spans="1:26" ht="15.75" customHeight="1" x14ac:dyDescent="0.2">
      <c r="A905" s="198"/>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row>
    <row r="906" spans="1:26" ht="15.75" customHeight="1" x14ac:dyDescent="0.2">
      <c r="A906" s="198"/>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row>
    <row r="907" spans="1:26" ht="15.75" customHeight="1" x14ac:dyDescent="0.2">
      <c r="A907" s="198"/>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row>
    <row r="908" spans="1:26" ht="15.75" customHeight="1" x14ac:dyDescent="0.2">
      <c r="A908" s="198"/>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row>
    <row r="909" spans="1:26" ht="15.75" customHeight="1" x14ac:dyDescent="0.2">
      <c r="A909" s="198"/>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row>
    <row r="910" spans="1:26" ht="15.75" customHeight="1" x14ac:dyDescent="0.2">
      <c r="A910" s="198"/>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row>
    <row r="911" spans="1:26" ht="15.75" customHeight="1" x14ac:dyDescent="0.2">
      <c r="A911" s="198"/>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row>
    <row r="912" spans="1:26" ht="15.75" customHeight="1" x14ac:dyDescent="0.2">
      <c r="A912" s="198"/>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row>
    <row r="913" spans="1:26" ht="15.75" customHeight="1" x14ac:dyDescent="0.2">
      <c r="A913" s="198"/>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row>
    <row r="914" spans="1:26" ht="15.75" customHeight="1" x14ac:dyDescent="0.2">
      <c r="A914" s="198"/>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row>
    <row r="915" spans="1:26" ht="15.75" customHeight="1" x14ac:dyDescent="0.2">
      <c r="A915" s="198"/>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row>
    <row r="916" spans="1:26" ht="15.75" customHeight="1" x14ac:dyDescent="0.2">
      <c r="A916" s="198"/>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row>
    <row r="917" spans="1:26" ht="15.75" customHeight="1" x14ac:dyDescent="0.2">
      <c r="A917" s="198"/>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row>
    <row r="918" spans="1:26" ht="15.75" customHeight="1" x14ac:dyDescent="0.2">
      <c r="A918" s="198"/>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row>
    <row r="919" spans="1:26" ht="15.75" customHeight="1" x14ac:dyDescent="0.2">
      <c r="A919" s="198"/>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row>
    <row r="920" spans="1:26" ht="15.75" customHeight="1" x14ac:dyDescent="0.2">
      <c r="A920" s="198"/>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row>
    <row r="921" spans="1:26" ht="15.75" customHeight="1" x14ac:dyDescent="0.2">
      <c r="A921" s="198"/>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row>
    <row r="922" spans="1:26" ht="15.75" customHeight="1" x14ac:dyDescent="0.2">
      <c r="A922" s="198"/>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row>
    <row r="923" spans="1:26" ht="15.75" customHeight="1" x14ac:dyDescent="0.2">
      <c r="A923" s="198"/>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row>
    <row r="924" spans="1:26" ht="15.75" customHeight="1" x14ac:dyDescent="0.2">
      <c r="A924" s="198"/>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row>
    <row r="925" spans="1:26" ht="15.75" customHeight="1" x14ac:dyDescent="0.2">
      <c r="A925" s="198"/>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row>
    <row r="926" spans="1:26" ht="15.75" customHeight="1" x14ac:dyDescent="0.2">
      <c r="A926" s="198"/>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row>
    <row r="927" spans="1:26" ht="15.75" customHeight="1" x14ac:dyDescent="0.2">
      <c r="A927" s="198"/>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row>
    <row r="928" spans="1:26" ht="15.75" customHeight="1" x14ac:dyDescent="0.2">
      <c r="A928" s="198"/>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row>
    <row r="929" spans="1:26" ht="15.75" customHeight="1" x14ac:dyDescent="0.2">
      <c r="A929" s="198"/>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row>
    <row r="930" spans="1:26" ht="15.75" customHeight="1" x14ac:dyDescent="0.2">
      <c r="A930" s="198"/>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row>
    <row r="931" spans="1:26" ht="15.75" customHeight="1" x14ac:dyDescent="0.2">
      <c r="A931" s="198"/>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row>
    <row r="932" spans="1:26" ht="15.75" customHeight="1" x14ac:dyDescent="0.2">
      <c r="A932" s="198"/>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row>
    <row r="933" spans="1:26" ht="15.75" customHeight="1" x14ac:dyDescent="0.2">
      <c r="A933" s="198"/>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row>
    <row r="934" spans="1:26" ht="15.75" customHeight="1" x14ac:dyDescent="0.2">
      <c r="A934" s="198"/>
      <c r="B934" s="198"/>
      <c r="C934" s="198"/>
      <c r="D934" s="198"/>
      <c r="E934" s="198"/>
      <c r="F934" s="198"/>
      <c r="G934" s="198"/>
      <c r="H934" s="198"/>
      <c r="I934" s="198"/>
      <c r="J934" s="198"/>
      <c r="K934" s="198"/>
      <c r="L934" s="198"/>
      <c r="M934" s="198"/>
      <c r="N934" s="198"/>
      <c r="O934" s="198"/>
      <c r="P934" s="198"/>
      <c r="Q934" s="198"/>
      <c r="R934" s="198"/>
      <c r="S934" s="198"/>
      <c r="T934" s="198"/>
      <c r="U934" s="198"/>
      <c r="V934" s="198"/>
      <c r="W934" s="198"/>
      <c r="X934" s="198"/>
      <c r="Y934" s="198"/>
      <c r="Z934" s="198"/>
    </row>
    <row r="935" spans="1:26" ht="15.75" customHeight="1" x14ac:dyDescent="0.2">
      <c r="A935" s="198"/>
      <c r="B935" s="198"/>
      <c r="C935" s="198"/>
      <c r="D935" s="198"/>
      <c r="E935" s="198"/>
      <c r="F935" s="198"/>
      <c r="G935" s="198"/>
      <c r="H935" s="198"/>
      <c r="I935" s="198"/>
      <c r="J935" s="198"/>
      <c r="K935" s="198"/>
      <c r="L935" s="198"/>
      <c r="M935" s="198"/>
      <c r="N935" s="198"/>
      <c r="O935" s="198"/>
      <c r="P935" s="198"/>
      <c r="Q935" s="198"/>
      <c r="R935" s="198"/>
      <c r="S935" s="198"/>
      <c r="T935" s="198"/>
      <c r="U935" s="198"/>
      <c r="V935" s="198"/>
      <c r="W935" s="198"/>
      <c r="X935" s="198"/>
      <c r="Y935" s="198"/>
      <c r="Z935" s="198"/>
    </row>
    <row r="936" spans="1:26" ht="15.75" customHeight="1" x14ac:dyDescent="0.2">
      <c r="A936" s="198"/>
      <c r="B936" s="198"/>
      <c r="C936" s="198"/>
      <c r="D936" s="198"/>
      <c r="E936" s="198"/>
      <c r="F936" s="198"/>
      <c r="G936" s="198"/>
      <c r="H936" s="198"/>
      <c r="I936" s="198"/>
      <c r="J936" s="198"/>
      <c r="K936" s="198"/>
      <c r="L936" s="198"/>
      <c r="M936" s="198"/>
      <c r="N936" s="198"/>
      <c r="O936" s="198"/>
      <c r="P936" s="198"/>
      <c r="Q936" s="198"/>
      <c r="R936" s="198"/>
      <c r="S936" s="198"/>
      <c r="T936" s="198"/>
      <c r="U936" s="198"/>
      <c r="V936" s="198"/>
      <c r="W936" s="198"/>
      <c r="X936" s="198"/>
      <c r="Y936" s="198"/>
      <c r="Z936" s="198"/>
    </row>
    <row r="937" spans="1:26" ht="15.75" customHeight="1" x14ac:dyDescent="0.2">
      <c r="A937" s="198"/>
      <c r="B937" s="198"/>
      <c r="C937" s="198"/>
      <c r="D937" s="198"/>
      <c r="E937" s="198"/>
      <c r="F937" s="198"/>
      <c r="G937" s="198"/>
      <c r="H937" s="198"/>
      <c r="I937" s="198"/>
      <c r="J937" s="198"/>
      <c r="K937" s="198"/>
      <c r="L937" s="198"/>
      <c r="M937" s="198"/>
      <c r="N937" s="198"/>
      <c r="O937" s="198"/>
      <c r="P937" s="198"/>
      <c r="Q937" s="198"/>
      <c r="R937" s="198"/>
      <c r="S937" s="198"/>
      <c r="T937" s="198"/>
      <c r="U937" s="198"/>
      <c r="V937" s="198"/>
      <c r="W937" s="198"/>
      <c r="X937" s="198"/>
      <c r="Y937" s="198"/>
      <c r="Z937" s="198"/>
    </row>
    <row r="938" spans="1:26" ht="15.75" customHeight="1" x14ac:dyDescent="0.2">
      <c r="A938" s="198"/>
      <c r="B938" s="198"/>
      <c r="C938" s="198"/>
      <c r="D938" s="198"/>
      <c r="E938" s="198"/>
      <c r="F938" s="198"/>
      <c r="G938" s="198"/>
      <c r="H938" s="198"/>
      <c r="I938" s="198"/>
      <c r="J938" s="198"/>
      <c r="K938" s="198"/>
      <c r="L938" s="198"/>
      <c r="M938" s="198"/>
      <c r="N938" s="198"/>
      <c r="O938" s="198"/>
      <c r="P938" s="198"/>
      <c r="Q938" s="198"/>
      <c r="R938" s="198"/>
      <c r="S938" s="198"/>
      <c r="T938" s="198"/>
      <c r="U938" s="198"/>
      <c r="V938" s="198"/>
      <c r="W938" s="198"/>
      <c r="X938" s="198"/>
      <c r="Y938" s="198"/>
      <c r="Z938" s="198"/>
    </row>
    <row r="939" spans="1:26" ht="15.75" customHeight="1" x14ac:dyDescent="0.2">
      <c r="A939" s="198"/>
      <c r="B939" s="198"/>
      <c r="C939" s="198"/>
      <c r="D939" s="198"/>
      <c r="E939" s="198"/>
      <c r="F939" s="198"/>
      <c r="G939" s="198"/>
      <c r="H939" s="198"/>
      <c r="I939" s="198"/>
      <c r="J939" s="198"/>
      <c r="K939" s="198"/>
      <c r="L939" s="198"/>
      <c r="M939" s="198"/>
      <c r="N939" s="198"/>
      <c r="O939" s="198"/>
      <c r="P939" s="198"/>
      <c r="Q939" s="198"/>
      <c r="R939" s="198"/>
      <c r="S939" s="198"/>
      <c r="T939" s="198"/>
      <c r="U939" s="198"/>
      <c r="V939" s="198"/>
      <c r="W939" s="198"/>
      <c r="X939" s="198"/>
      <c r="Y939" s="198"/>
      <c r="Z939" s="198"/>
    </row>
    <row r="940" spans="1:26" ht="15.75" customHeight="1" x14ac:dyDescent="0.2">
      <c r="A940" s="198"/>
      <c r="B940" s="198"/>
      <c r="C940" s="198"/>
      <c r="D940" s="198"/>
      <c r="E940" s="198"/>
      <c r="F940" s="198"/>
      <c r="G940" s="198"/>
      <c r="H940" s="198"/>
      <c r="I940" s="198"/>
      <c r="J940" s="198"/>
      <c r="K940" s="198"/>
      <c r="L940" s="198"/>
      <c r="M940" s="198"/>
      <c r="N940" s="198"/>
      <c r="O940" s="198"/>
      <c r="P940" s="198"/>
      <c r="Q940" s="198"/>
      <c r="R940" s="198"/>
      <c r="S940" s="198"/>
      <c r="T940" s="198"/>
      <c r="U940" s="198"/>
      <c r="V940" s="198"/>
      <c r="W940" s="198"/>
      <c r="X940" s="198"/>
      <c r="Y940" s="198"/>
      <c r="Z940" s="198"/>
    </row>
    <row r="941" spans="1:26" ht="15.75" customHeight="1" x14ac:dyDescent="0.2">
      <c r="A941" s="198"/>
      <c r="B941" s="198"/>
      <c r="C941" s="198"/>
      <c r="D941" s="198"/>
      <c r="E941" s="198"/>
      <c r="F941" s="198"/>
      <c r="G941" s="198"/>
      <c r="H941" s="198"/>
      <c r="I941" s="198"/>
      <c r="J941" s="198"/>
      <c r="K941" s="198"/>
      <c r="L941" s="198"/>
      <c r="M941" s="198"/>
      <c r="N941" s="198"/>
      <c r="O941" s="198"/>
      <c r="P941" s="198"/>
      <c r="Q941" s="198"/>
      <c r="R941" s="198"/>
      <c r="S941" s="198"/>
      <c r="T941" s="198"/>
      <c r="U941" s="198"/>
      <c r="V941" s="198"/>
      <c r="W941" s="198"/>
      <c r="X941" s="198"/>
      <c r="Y941" s="198"/>
      <c r="Z941" s="198"/>
    </row>
    <row r="942" spans="1:26" ht="15.75" customHeight="1" x14ac:dyDescent="0.2">
      <c r="A942" s="198"/>
      <c r="B942" s="198"/>
      <c r="C942" s="198"/>
      <c r="D942" s="198"/>
      <c r="E942" s="198"/>
      <c r="F942" s="198"/>
      <c r="G942" s="198"/>
      <c r="H942" s="198"/>
      <c r="I942" s="198"/>
      <c r="J942" s="198"/>
      <c r="K942" s="198"/>
      <c r="L942" s="198"/>
      <c r="M942" s="198"/>
      <c r="N942" s="198"/>
      <c r="O942" s="198"/>
      <c r="P942" s="198"/>
      <c r="Q942" s="198"/>
      <c r="R942" s="198"/>
      <c r="S942" s="198"/>
      <c r="T942" s="198"/>
      <c r="U942" s="198"/>
      <c r="V942" s="198"/>
      <c r="W942" s="198"/>
      <c r="X942" s="198"/>
      <c r="Y942" s="198"/>
      <c r="Z942" s="198"/>
    </row>
    <row r="943" spans="1:26" ht="15.75" customHeight="1" x14ac:dyDescent="0.2">
      <c r="A943" s="198"/>
      <c r="B943" s="198"/>
      <c r="C943" s="198"/>
      <c r="D943" s="198"/>
      <c r="E943" s="198"/>
      <c r="F943" s="198"/>
      <c r="G943" s="198"/>
      <c r="H943" s="198"/>
      <c r="I943" s="198"/>
      <c r="J943" s="198"/>
      <c r="K943" s="198"/>
      <c r="L943" s="198"/>
      <c r="M943" s="198"/>
      <c r="N943" s="198"/>
      <c r="O943" s="198"/>
      <c r="P943" s="198"/>
      <c r="Q943" s="198"/>
      <c r="R943" s="198"/>
      <c r="S943" s="198"/>
      <c r="T943" s="198"/>
      <c r="U943" s="198"/>
      <c r="V943" s="198"/>
      <c r="W943" s="198"/>
      <c r="X943" s="198"/>
      <c r="Y943" s="198"/>
      <c r="Z943" s="198"/>
    </row>
    <row r="944" spans="1:26" ht="15.75" customHeight="1" x14ac:dyDescent="0.2">
      <c r="A944" s="198"/>
      <c r="B944" s="198"/>
      <c r="C944" s="198"/>
      <c r="D944" s="198"/>
      <c r="E944" s="198"/>
      <c r="F944" s="198"/>
      <c r="G944" s="198"/>
      <c r="H944" s="198"/>
      <c r="I944" s="198"/>
      <c r="J944" s="198"/>
      <c r="K944" s="198"/>
      <c r="L944" s="198"/>
      <c r="M944" s="198"/>
      <c r="N944" s="198"/>
      <c r="O944" s="198"/>
      <c r="P944" s="198"/>
      <c r="Q944" s="198"/>
      <c r="R944" s="198"/>
      <c r="S944" s="198"/>
      <c r="T944" s="198"/>
      <c r="U944" s="198"/>
      <c r="V944" s="198"/>
      <c r="W944" s="198"/>
      <c r="X944" s="198"/>
      <c r="Y944" s="198"/>
      <c r="Z944" s="198"/>
    </row>
    <row r="945" spans="1:26" ht="15.75" customHeight="1" x14ac:dyDescent="0.2">
      <c r="A945" s="198"/>
      <c r="B945" s="198"/>
      <c r="C945" s="198"/>
      <c r="D945" s="198"/>
      <c r="E945" s="198"/>
      <c r="F945" s="198"/>
      <c r="G945" s="198"/>
      <c r="H945" s="198"/>
      <c r="I945" s="198"/>
      <c r="J945" s="198"/>
      <c r="K945" s="198"/>
      <c r="L945" s="198"/>
      <c r="M945" s="198"/>
      <c r="N945" s="198"/>
      <c r="O945" s="198"/>
      <c r="P945" s="198"/>
      <c r="Q945" s="198"/>
      <c r="R945" s="198"/>
      <c r="S945" s="198"/>
      <c r="T945" s="198"/>
      <c r="U945" s="198"/>
      <c r="V945" s="198"/>
      <c r="W945" s="198"/>
      <c r="X945" s="198"/>
      <c r="Y945" s="198"/>
      <c r="Z945" s="198"/>
    </row>
    <row r="946" spans="1:26" ht="15.75" customHeight="1" x14ac:dyDescent="0.2">
      <c r="A946" s="198"/>
      <c r="B946" s="198"/>
      <c r="C946" s="198"/>
      <c r="D946" s="198"/>
      <c r="E946" s="198"/>
      <c r="F946" s="198"/>
      <c r="G946" s="198"/>
      <c r="H946" s="198"/>
      <c r="I946" s="198"/>
      <c r="J946" s="198"/>
      <c r="K946" s="198"/>
      <c r="L946" s="198"/>
      <c r="M946" s="198"/>
      <c r="N946" s="198"/>
      <c r="O946" s="198"/>
      <c r="P946" s="198"/>
      <c r="Q946" s="198"/>
      <c r="R946" s="198"/>
      <c r="S946" s="198"/>
      <c r="T946" s="198"/>
      <c r="U946" s="198"/>
      <c r="V946" s="198"/>
      <c r="W946" s="198"/>
      <c r="X946" s="198"/>
      <c r="Y946" s="198"/>
      <c r="Z946" s="198"/>
    </row>
    <row r="947" spans="1:26" ht="15.75" customHeight="1" x14ac:dyDescent="0.2">
      <c r="A947" s="198"/>
      <c r="B947" s="198"/>
      <c r="C947" s="198"/>
      <c r="D947" s="198"/>
      <c r="E947" s="198"/>
      <c r="F947" s="198"/>
      <c r="G947" s="198"/>
      <c r="H947" s="198"/>
      <c r="I947" s="198"/>
      <c r="J947" s="198"/>
      <c r="K947" s="198"/>
      <c r="L947" s="198"/>
      <c r="M947" s="198"/>
      <c r="N947" s="198"/>
      <c r="O947" s="198"/>
      <c r="P947" s="198"/>
      <c r="Q947" s="198"/>
      <c r="R947" s="198"/>
      <c r="S947" s="198"/>
      <c r="T947" s="198"/>
      <c r="U947" s="198"/>
      <c r="V947" s="198"/>
      <c r="W947" s="198"/>
      <c r="X947" s="198"/>
      <c r="Y947" s="198"/>
      <c r="Z947" s="198"/>
    </row>
    <row r="948" spans="1:26" ht="15.75" customHeight="1" x14ac:dyDescent="0.2">
      <c r="A948" s="198"/>
      <c r="B948" s="198"/>
      <c r="C948" s="198"/>
      <c r="D948" s="198"/>
      <c r="E948" s="198"/>
      <c r="F948" s="198"/>
      <c r="G948" s="198"/>
      <c r="H948" s="198"/>
      <c r="I948" s="198"/>
      <c r="J948" s="198"/>
      <c r="K948" s="198"/>
      <c r="L948" s="198"/>
      <c r="M948" s="198"/>
      <c r="N948" s="198"/>
      <c r="O948" s="198"/>
      <c r="P948" s="198"/>
      <c r="Q948" s="198"/>
      <c r="R948" s="198"/>
      <c r="S948" s="198"/>
      <c r="T948" s="198"/>
      <c r="U948" s="198"/>
      <c r="V948" s="198"/>
      <c r="W948" s="198"/>
      <c r="X948" s="198"/>
      <c r="Y948" s="198"/>
      <c r="Z948" s="198"/>
    </row>
    <row r="949" spans="1:26" ht="15.75" customHeight="1" x14ac:dyDescent="0.2">
      <c r="A949" s="198"/>
      <c r="B949" s="198"/>
      <c r="C949" s="198"/>
      <c r="D949" s="198"/>
      <c r="E949" s="198"/>
      <c r="F949" s="198"/>
      <c r="G949" s="198"/>
      <c r="H949" s="198"/>
      <c r="I949" s="198"/>
      <c r="J949" s="198"/>
      <c r="K949" s="198"/>
      <c r="L949" s="198"/>
      <c r="M949" s="198"/>
      <c r="N949" s="198"/>
      <c r="O949" s="198"/>
      <c r="P949" s="198"/>
      <c r="Q949" s="198"/>
      <c r="R949" s="198"/>
      <c r="S949" s="198"/>
      <c r="T949" s="198"/>
      <c r="U949" s="198"/>
      <c r="V949" s="198"/>
      <c r="W949" s="198"/>
      <c r="X949" s="198"/>
      <c r="Y949" s="198"/>
      <c r="Z949" s="198"/>
    </row>
    <row r="950" spans="1:26" ht="15.75" customHeight="1" x14ac:dyDescent="0.2">
      <c r="A950" s="198"/>
      <c r="B950" s="198"/>
      <c r="C950" s="198"/>
      <c r="D950" s="198"/>
      <c r="E950" s="198"/>
      <c r="F950" s="198"/>
      <c r="G950" s="198"/>
      <c r="H950" s="198"/>
      <c r="I950" s="198"/>
      <c r="J950" s="198"/>
      <c r="K950" s="198"/>
      <c r="L950" s="198"/>
      <c r="M950" s="198"/>
      <c r="N950" s="198"/>
      <c r="O950" s="198"/>
      <c r="P950" s="198"/>
      <c r="Q950" s="198"/>
      <c r="R950" s="198"/>
      <c r="S950" s="198"/>
      <c r="T950" s="198"/>
      <c r="U950" s="198"/>
      <c r="V950" s="198"/>
      <c r="W950" s="198"/>
      <c r="X950" s="198"/>
      <c r="Y950" s="198"/>
      <c r="Z950" s="198"/>
    </row>
    <row r="951" spans="1:26" ht="15.75" customHeight="1" x14ac:dyDescent="0.2">
      <c r="A951" s="198"/>
      <c r="B951" s="198"/>
      <c r="C951" s="198"/>
      <c r="D951" s="198"/>
      <c r="E951" s="198"/>
      <c r="F951" s="198"/>
      <c r="G951" s="198"/>
      <c r="H951" s="198"/>
      <c r="I951" s="198"/>
      <c r="J951" s="198"/>
      <c r="K951" s="198"/>
      <c r="L951" s="198"/>
      <c r="M951" s="198"/>
      <c r="N951" s="198"/>
      <c r="O951" s="198"/>
      <c r="P951" s="198"/>
      <c r="Q951" s="198"/>
      <c r="R951" s="198"/>
      <c r="S951" s="198"/>
      <c r="T951" s="198"/>
      <c r="U951" s="198"/>
      <c r="V951" s="198"/>
      <c r="W951" s="198"/>
      <c r="X951" s="198"/>
      <c r="Y951" s="198"/>
      <c r="Z951" s="198"/>
    </row>
    <row r="952" spans="1:26" ht="15.75" customHeight="1" x14ac:dyDescent="0.2">
      <c r="A952" s="198"/>
      <c r="B952" s="198"/>
      <c r="C952" s="198"/>
      <c r="D952" s="198"/>
      <c r="E952" s="198"/>
      <c r="F952" s="198"/>
      <c r="G952" s="198"/>
      <c r="H952" s="198"/>
      <c r="I952" s="198"/>
      <c r="J952" s="198"/>
      <c r="K952" s="198"/>
      <c r="L952" s="198"/>
      <c r="M952" s="198"/>
      <c r="N952" s="198"/>
      <c r="O952" s="198"/>
      <c r="P952" s="198"/>
      <c r="Q952" s="198"/>
      <c r="R952" s="198"/>
      <c r="S952" s="198"/>
      <c r="T952" s="198"/>
      <c r="U952" s="198"/>
      <c r="V952" s="198"/>
      <c r="W952" s="198"/>
      <c r="X952" s="198"/>
      <c r="Y952" s="198"/>
      <c r="Z952" s="198"/>
    </row>
    <row r="953" spans="1:26" ht="15.75" customHeight="1" x14ac:dyDescent="0.2">
      <c r="A953" s="198"/>
      <c r="B953" s="198"/>
      <c r="C953" s="198"/>
      <c r="D953" s="198"/>
      <c r="E953" s="198"/>
      <c r="F953" s="198"/>
      <c r="G953" s="198"/>
      <c r="H953" s="198"/>
      <c r="I953" s="198"/>
      <c r="J953" s="198"/>
      <c r="K953" s="198"/>
      <c r="L953" s="198"/>
      <c r="M953" s="198"/>
      <c r="N953" s="198"/>
      <c r="O953" s="198"/>
      <c r="P953" s="198"/>
      <c r="Q953" s="198"/>
      <c r="R953" s="198"/>
      <c r="S953" s="198"/>
      <c r="T953" s="198"/>
      <c r="U953" s="198"/>
      <c r="V953" s="198"/>
      <c r="W953" s="198"/>
      <c r="X953" s="198"/>
      <c r="Y953" s="198"/>
      <c r="Z953" s="198"/>
    </row>
    <row r="954" spans="1:26" ht="15.75" customHeight="1" x14ac:dyDescent="0.2">
      <c r="A954" s="198"/>
      <c r="B954" s="198"/>
      <c r="C954" s="198"/>
      <c r="D954" s="198"/>
      <c r="E954" s="198"/>
      <c r="F954" s="198"/>
      <c r="G954" s="198"/>
      <c r="H954" s="198"/>
      <c r="I954" s="198"/>
      <c r="J954" s="198"/>
      <c r="K954" s="198"/>
      <c r="L954" s="198"/>
      <c r="M954" s="198"/>
      <c r="N954" s="198"/>
      <c r="O954" s="198"/>
      <c r="P954" s="198"/>
      <c r="Q954" s="198"/>
      <c r="R954" s="198"/>
      <c r="S954" s="198"/>
      <c r="T954" s="198"/>
      <c r="U954" s="198"/>
      <c r="V954" s="198"/>
      <c r="W954" s="198"/>
      <c r="X954" s="198"/>
      <c r="Y954" s="198"/>
      <c r="Z954" s="198"/>
    </row>
    <row r="955" spans="1:26" ht="15.75" customHeight="1" x14ac:dyDescent="0.2">
      <c r="A955" s="198"/>
      <c r="B955" s="198"/>
      <c r="C955" s="198"/>
      <c r="D955" s="198"/>
      <c r="E955" s="198"/>
      <c r="F955" s="198"/>
      <c r="G955" s="198"/>
      <c r="H955" s="198"/>
      <c r="I955" s="198"/>
      <c r="J955" s="198"/>
      <c r="K955" s="198"/>
      <c r="L955" s="198"/>
      <c r="M955" s="198"/>
      <c r="N955" s="198"/>
      <c r="O955" s="198"/>
      <c r="P955" s="198"/>
      <c r="Q955" s="198"/>
      <c r="R955" s="198"/>
      <c r="S955" s="198"/>
      <c r="T955" s="198"/>
      <c r="U955" s="198"/>
      <c r="V955" s="198"/>
      <c r="W955" s="198"/>
      <c r="X955" s="198"/>
      <c r="Y955" s="198"/>
      <c r="Z955" s="198"/>
    </row>
    <row r="956" spans="1:26" ht="15.75" customHeight="1" x14ac:dyDescent="0.2">
      <c r="A956" s="198"/>
      <c r="B956" s="198"/>
      <c r="C956" s="198"/>
      <c r="D956" s="198"/>
      <c r="E956" s="198"/>
      <c r="F956" s="198"/>
      <c r="G956" s="198"/>
      <c r="H956" s="198"/>
      <c r="I956" s="198"/>
      <c r="J956" s="198"/>
      <c r="K956" s="198"/>
      <c r="L956" s="198"/>
      <c r="M956" s="198"/>
      <c r="N956" s="198"/>
      <c r="O956" s="198"/>
      <c r="P956" s="198"/>
      <c r="Q956" s="198"/>
      <c r="R956" s="198"/>
      <c r="S956" s="198"/>
      <c r="T956" s="198"/>
      <c r="U956" s="198"/>
      <c r="V956" s="198"/>
      <c r="W956" s="198"/>
      <c r="X956" s="198"/>
      <c r="Y956" s="198"/>
      <c r="Z956" s="198"/>
    </row>
    <row r="957" spans="1:26" ht="15.75" customHeight="1" x14ac:dyDescent="0.2">
      <c r="A957" s="198"/>
      <c r="B957" s="198"/>
      <c r="C957" s="198"/>
      <c r="D957" s="198"/>
      <c r="E957" s="198"/>
      <c r="F957" s="198"/>
      <c r="G957" s="198"/>
      <c r="H957" s="198"/>
      <c r="I957" s="198"/>
      <c r="J957" s="198"/>
      <c r="K957" s="198"/>
      <c r="L957" s="198"/>
      <c r="M957" s="198"/>
      <c r="N957" s="198"/>
      <c r="O957" s="198"/>
      <c r="P957" s="198"/>
      <c r="Q957" s="198"/>
      <c r="R957" s="198"/>
      <c r="S957" s="198"/>
      <c r="T957" s="198"/>
      <c r="U957" s="198"/>
      <c r="V957" s="198"/>
      <c r="W957" s="198"/>
      <c r="X957" s="198"/>
      <c r="Y957" s="198"/>
      <c r="Z957" s="198"/>
    </row>
    <row r="958" spans="1:26" ht="15.75" customHeight="1" x14ac:dyDescent="0.2">
      <c r="A958" s="198"/>
      <c r="B958" s="198"/>
      <c r="C958" s="198"/>
      <c r="D958" s="198"/>
      <c r="E958" s="198"/>
      <c r="F958" s="198"/>
      <c r="G958" s="198"/>
      <c r="H958" s="198"/>
      <c r="I958" s="198"/>
      <c r="J958" s="198"/>
      <c r="K958" s="198"/>
      <c r="L958" s="198"/>
      <c r="M958" s="198"/>
      <c r="N958" s="198"/>
      <c r="O958" s="198"/>
      <c r="P958" s="198"/>
      <c r="Q958" s="198"/>
      <c r="R958" s="198"/>
      <c r="S958" s="198"/>
      <c r="T958" s="198"/>
      <c r="U958" s="198"/>
      <c r="V958" s="198"/>
      <c r="W958" s="198"/>
      <c r="X958" s="198"/>
      <c r="Y958" s="198"/>
      <c r="Z958" s="198"/>
    </row>
    <row r="959" spans="1:26" ht="15.75" customHeight="1" x14ac:dyDescent="0.2">
      <c r="A959" s="198"/>
      <c r="B959" s="198"/>
      <c r="C959" s="198"/>
      <c r="D959" s="198"/>
      <c r="E959" s="198"/>
      <c r="F959" s="198"/>
      <c r="G959" s="198"/>
      <c r="H959" s="198"/>
      <c r="I959" s="198"/>
      <c r="J959" s="198"/>
      <c r="K959" s="198"/>
      <c r="L959" s="198"/>
      <c r="M959" s="198"/>
      <c r="N959" s="198"/>
      <c r="O959" s="198"/>
      <c r="P959" s="198"/>
      <c r="Q959" s="198"/>
      <c r="R959" s="198"/>
      <c r="S959" s="198"/>
      <c r="T959" s="198"/>
      <c r="U959" s="198"/>
      <c r="V959" s="198"/>
      <c r="W959" s="198"/>
      <c r="X959" s="198"/>
      <c r="Y959" s="198"/>
      <c r="Z959" s="198"/>
    </row>
    <row r="960" spans="1:26" ht="15.75" customHeight="1" x14ac:dyDescent="0.2">
      <c r="A960" s="198"/>
      <c r="B960" s="198"/>
      <c r="C960" s="198"/>
      <c r="D960" s="198"/>
      <c r="E960" s="198"/>
      <c r="F960" s="198"/>
      <c r="G960" s="198"/>
      <c r="H960" s="198"/>
      <c r="I960" s="198"/>
      <c r="J960" s="198"/>
      <c r="K960" s="198"/>
      <c r="L960" s="198"/>
      <c r="M960" s="198"/>
      <c r="N960" s="198"/>
      <c r="O960" s="198"/>
      <c r="P960" s="198"/>
      <c r="Q960" s="198"/>
      <c r="R960" s="198"/>
      <c r="S960" s="198"/>
      <c r="T960" s="198"/>
      <c r="U960" s="198"/>
      <c r="V960" s="198"/>
      <c r="W960" s="198"/>
      <c r="X960" s="198"/>
      <c r="Y960" s="198"/>
      <c r="Z960" s="198"/>
    </row>
    <row r="961" spans="1:26" ht="15.75" customHeight="1" x14ac:dyDescent="0.2">
      <c r="A961" s="198"/>
      <c r="B961" s="198"/>
      <c r="C961" s="198"/>
      <c r="D961" s="198"/>
      <c r="E961" s="198"/>
      <c r="F961" s="198"/>
      <c r="G961" s="198"/>
      <c r="H961" s="198"/>
      <c r="I961" s="198"/>
      <c r="J961" s="198"/>
      <c r="K961" s="198"/>
      <c r="L961" s="198"/>
      <c r="M961" s="198"/>
      <c r="N961" s="198"/>
      <c r="O961" s="198"/>
      <c r="P961" s="198"/>
      <c r="Q961" s="198"/>
      <c r="R961" s="198"/>
      <c r="S961" s="198"/>
      <c r="T961" s="198"/>
      <c r="U961" s="198"/>
      <c r="V961" s="198"/>
      <c r="W961" s="198"/>
      <c r="X961" s="198"/>
      <c r="Y961" s="198"/>
      <c r="Z961" s="198"/>
    </row>
    <row r="962" spans="1:26" ht="15.75" customHeight="1" x14ac:dyDescent="0.2">
      <c r="A962" s="198"/>
      <c r="B962" s="198"/>
      <c r="C962" s="198"/>
      <c r="D962" s="198"/>
      <c r="E962" s="198"/>
      <c r="F962" s="198"/>
      <c r="G962" s="198"/>
      <c r="H962" s="198"/>
      <c r="I962" s="198"/>
      <c r="J962" s="198"/>
      <c r="K962" s="198"/>
      <c r="L962" s="198"/>
      <c r="M962" s="198"/>
      <c r="N962" s="198"/>
      <c r="O962" s="198"/>
      <c r="P962" s="198"/>
      <c r="Q962" s="198"/>
      <c r="R962" s="198"/>
      <c r="S962" s="198"/>
      <c r="T962" s="198"/>
      <c r="U962" s="198"/>
      <c r="V962" s="198"/>
      <c r="W962" s="198"/>
      <c r="X962" s="198"/>
      <c r="Y962" s="198"/>
      <c r="Z962" s="198"/>
    </row>
    <row r="963" spans="1:26" ht="15.75" customHeight="1" x14ac:dyDescent="0.2">
      <c r="A963" s="198"/>
      <c r="B963" s="198"/>
      <c r="C963" s="198"/>
      <c r="D963" s="198"/>
      <c r="E963" s="198"/>
      <c r="F963" s="198"/>
      <c r="G963" s="198"/>
      <c r="H963" s="198"/>
      <c r="I963" s="198"/>
      <c r="J963" s="198"/>
      <c r="K963" s="198"/>
      <c r="L963" s="198"/>
      <c r="M963" s="198"/>
      <c r="N963" s="198"/>
      <c r="O963" s="198"/>
      <c r="P963" s="198"/>
      <c r="Q963" s="198"/>
      <c r="R963" s="198"/>
      <c r="S963" s="198"/>
      <c r="T963" s="198"/>
      <c r="U963" s="198"/>
      <c r="V963" s="198"/>
      <c r="W963" s="198"/>
      <c r="X963" s="198"/>
      <c r="Y963" s="198"/>
      <c r="Z963" s="198"/>
    </row>
    <row r="964" spans="1:26" ht="15.75" customHeight="1" x14ac:dyDescent="0.2">
      <c r="A964" s="198"/>
      <c r="B964" s="198"/>
      <c r="C964" s="198"/>
      <c r="D964" s="198"/>
      <c r="E964" s="198"/>
      <c r="F964" s="198"/>
      <c r="G964" s="198"/>
      <c r="H964" s="198"/>
      <c r="I964" s="198"/>
      <c r="J964" s="198"/>
      <c r="K964" s="198"/>
      <c r="L964" s="198"/>
      <c r="M964" s="198"/>
      <c r="N964" s="198"/>
      <c r="O964" s="198"/>
      <c r="P964" s="198"/>
      <c r="Q964" s="198"/>
      <c r="R964" s="198"/>
      <c r="S964" s="198"/>
      <c r="T964" s="198"/>
      <c r="U964" s="198"/>
      <c r="V964" s="198"/>
      <c r="W964" s="198"/>
      <c r="X964" s="198"/>
      <c r="Y964" s="198"/>
      <c r="Z964" s="198"/>
    </row>
    <row r="965" spans="1:26" ht="15.75" customHeight="1" x14ac:dyDescent="0.2">
      <c r="A965" s="198"/>
      <c r="B965" s="198"/>
      <c r="C965" s="198"/>
      <c r="D965" s="198"/>
      <c r="E965" s="198"/>
      <c r="F965" s="198"/>
      <c r="G965" s="198"/>
      <c r="H965" s="198"/>
      <c r="I965" s="198"/>
      <c r="J965" s="198"/>
      <c r="K965" s="198"/>
      <c r="L965" s="198"/>
      <c r="M965" s="198"/>
      <c r="N965" s="198"/>
      <c r="O965" s="198"/>
      <c r="P965" s="198"/>
      <c r="Q965" s="198"/>
      <c r="R965" s="198"/>
      <c r="S965" s="198"/>
      <c r="T965" s="198"/>
      <c r="U965" s="198"/>
      <c r="V965" s="198"/>
      <c r="W965" s="198"/>
      <c r="X965" s="198"/>
      <c r="Y965" s="198"/>
      <c r="Z965" s="198"/>
    </row>
    <row r="966" spans="1:26" ht="15.75" customHeight="1" x14ac:dyDescent="0.2">
      <c r="A966" s="198"/>
      <c r="B966" s="198"/>
      <c r="C966" s="198"/>
      <c r="D966" s="198"/>
      <c r="E966" s="198"/>
      <c r="F966" s="198"/>
      <c r="G966" s="198"/>
      <c r="H966" s="198"/>
      <c r="I966" s="198"/>
      <c r="J966" s="198"/>
      <c r="K966" s="198"/>
      <c r="L966" s="198"/>
      <c r="M966" s="198"/>
      <c r="N966" s="198"/>
      <c r="O966" s="198"/>
      <c r="P966" s="198"/>
      <c r="Q966" s="198"/>
      <c r="R966" s="198"/>
      <c r="S966" s="198"/>
      <c r="T966" s="198"/>
      <c r="U966" s="198"/>
      <c r="V966" s="198"/>
      <c r="W966" s="198"/>
      <c r="X966" s="198"/>
      <c r="Y966" s="198"/>
      <c r="Z966" s="198"/>
    </row>
    <row r="967" spans="1:26" ht="15.75" customHeight="1" x14ac:dyDescent="0.2">
      <c r="A967" s="198"/>
      <c r="B967" s="198"/>
      <c r="C967" s="198"/>
      <c r="D967" s="198"/>
      <c r="E967" s="198"/>
      <c r="F967" s="198"/>
      <c r="G967" s="198"/>
      <c r="H967" s="198"/>
      <c r="I967" s="198"/>
      <c r="J967" s="198"/>
      <c r="K967" s="198"/>
      <c r="L967" s="198"/>
      <c r="M967" s="198"/>
      <c r="N967" s="198"/>
      <c r="O967" s="198"/>
      <c r="P967" s="198"/>
      <c r="Q967" s="198"/>
      <c r="R967" s="198"/>
      <c r="S967" s="198"/>
      <c r="T967" s="198"/>
      <c r="U967" s="198"/>
      <c r="V967" s="198"/>
      <c r="W967" s="198"/>
      <c r="X967" s="198"/>
      <c r="Y967" s="198"/>
      <c r="Z967" s="198"/>
    </row>
    <row r="968" spans="1:26" ht="15.75" customHeight="1" x14ac:dyDescent="0.2">
      <c r="A968" s="198"/>
      <c r="B968" s="198"/>
      <c r="C968" s="198"/>
      <c r="D968" s="198"/>
      <c r="E968" s="198"/>
      <c r="F968" s="198"/>
      <c r="G968" s="198"/>
      <c r="H968" s="198"/>
      <c r="I968" s="198"/>
      <c r="J968" s="198"/>
      <c r="K968" s="198"/>
      <c r="L968" s="198"/>
      <c r="M968" s="198"/>
      <c r="N968" s="198"/>
      <c r="O968" s="198"/>
      <c r="P968" s="198"/>
      <c r="Q968" s="198"/>
      <c r="R968" s="198"/>
      <c r="S968" s="198"/>
      <c r="T968" s="198"/>
      <c r="U968" s="198"/>
      <c r="V968" s="198"/>
      <c r="W968" s="198"/>
      <c r="X968" s="198"/>
      <c r="Y968" s="198"/>
      <c r="Z968" s="198"/>
    </row>
    <row r="969" spans="1:26" ht="15.75" customHeight="1" x14ac:dyDescent="0.2">
      <c r="A969" s="198"/>
      <c r="B969" s="198"/>
      <c r="C969" s="198"/>
      <c r="D969" s="198"/>
      <c r="E969" s="198"/>
      <c r="F969" s="198"/>
      <c r="G969" s="198"/>
      <c r="H969" s="198"/>
      <c r="I969" s="198"/>
      <c r="J969" s="198"/>
      <c r="K969" s="198"/>
      <c r="L969" s="198"/>
      <c r="M969" s="198"/>
      <c r="N969" s="198"/>
      <c r="O969" s="198"/>
      <c r="P969" s="198"/>
      <c r="Q969" s="198"/>
      <c r="R969" s="198"/>
      <c r="S969" s="198"/>
      <c r="T969" s="198"/>
      <c r="U969" s="198"/>
      <c r="V969" s="198"/>
      <c r="W969" s="198"/>
      <c r="X969" s="198"/>
      <c r="Y969" s="198"/>
      <c r="Z969" s="198"/>
    </row>
    <row r="970" spans="1:26" ht="15.75" customHeight="1" x14ac:dyDescent="0.2">
      <c r="A970" s="198"/>
      <c r="B970" s="198"/>
      <c r="C970" s="198"/>
      <c r="D970" s="198"/>
      <c r="E970" s="198"/>
      <c r="F970" s="198"/>
      <c r="G970" s="198"/>
      <c r="H970" s="198"/>
      <c r="I970" s="198"/>
      <c r="J970" s="198"/>
      <c r="K970" s="198"/>
      <c r="L970" s="198"/>
      <c r="M970" s="198"/>
      <c r="N970" s="198"/>
      <c r="O970" s="198"/>
      <c r="P970" s="198"/>
      <c r="Q970" s="198"/>
      <c r="R970" s="198"/>
      <c r="S970" s="198"/>
      <c r="T970" s="198"/>
      <c r="U970" s="198"/>
      <c r="V970" s="198"/>
      <c r="W970" s="198"/>
      <c r="X970" s="198"/>
      <c r="Y970" s="198"/>
      <c r="Z970" s="198"/>
    </row>
    <row r="971" spans="1:26" ht="15.75" customHeight="1" x14ac:dyDescent="0.2">
      <c r="A971" s="198"/>
      <c r="B971" s="198"/>
      <c r="C971" s="198"/>
      <c r="D971" s="198"/>
      <c r="E971" s="198"/>
      <c r="F971" s="198"/>
      <c r="G971" s="198"/>
      <c r="H971" s="198"/>
      <c r="I971" s="198"/>
      <c r="J971" s="198"/>
      <c r="K971" s="198"/>
      <c r="L971" s="198"/>
      <c r="M971" s="198"/>
      <c r="N971" s="198"/>
      <c r="O971" s="198"/>
      <c r="P971" s="198"/>
      <c r="Q971" s="198"/>
      <c r="R971" s="198"/>
      <c r="S971" s="198"/>
      <c r="T971" s="198"/>
      <c r="U971" s="198"/>
      <c r="V971" s="198"/>
      <c r="W971" s="198"/>
      <c r="X971" s="198"/>
      <c r="Y971" s="198"/>
      <c r="Z971" s="198"/>
    </row>
    <row r="972" spans="1:26" ht="15.75" customHeight="1" x14ac:dyDescent="0.2">
      <c r="A972" s="198"/>
      <c r="B972" s="198"/>
      <c r="C972" s="198"/>
      <c r="D972" s="198"/>
      <c r="E972" s="198"/>
      <c r="F972" s="198"/>
      <c r="G972" s="198"/>
      <c r="H972" s="198"/>
      <c r="I972" s="198"/>
      <c r="J972" s="198"/>
      <c r="K972" s="198"/>
      <c r="L972" s="198"/>
      <c r="M972" s="198"/>
      <c r="N972" s="198"/>
      <c r="O972" s="198"/>
      <c r="P972" s="198"/>
      <c r="Q972" s="198"/>
      <c r="R972" s="198"/>
      <c r="S972" s="198"/>
      <c r="T972" s="198"/>
      <c r="U972" s="198"/>
      <c r="V972" s="198"/>
      <c r="W972" s="198"/>
      <c r="X972" s="198"/>
      <c r="Y972" s="198"/>
      <c r="Z972" s="198"/>
    </row>
    <row r="973" spans="1:26" ht="15.75" customHeight="1" x14ac:dyDescent="0.2">
      <c r="A973" s="198"/>
      <c r="B973" s="198"/>
      <c r="C973" s="198"/>
      <c r="D973" s="198"/>
      <c r="E973" s="198"/>
      <c r="F973" s="198"/>
      <c r="G973" s="198"/>
      <c r="H973" s="198"/>
      <c r="I973" s="198"/>
      <c r="J973" s="198"/>
      <c r="K973" s="198"/>
      <c r="L973" s="198"/>
      <c r="M973" s="198"/>
      <c r="N973" s="198"/>
      <c r="O973" s="198"/>
      <c r="P973" s="198"/>
      <c r="Q973" s="198"/>
      <c r="R973" s="198"/>
      <c r="S973" s="198"/>
      <c r="T973" s="198"/>
      <c r="U973" s="198"/>
      <c r="V973" s="198"/>
      <c r="W973" s="198"/>
      <c r="X973" s="198"/>
      <c r="Y973" s="198"/>
      <c r="Z973" s="198"/>
    </row>
    <row r="974" spans="1:26" ht="15.75" customHeight="1" x14ac:dyDescent="0.2">
      <c r="A974" s="198"/>
      <c r="B974" s="198"/>
      <c r="C974" s="198"/>
      <c r="D974" s="198"/>
      <c r="E974" s="198"/>
      <c r="F974" s="198"/>
      <c r="G974" s="198"/>
      <c r="H974" s="198"/>
      <c r="I974" s="198"/>
      <c r="J974" s="198"/>
      <c r="K974" s="198"/>
      <c r="L974" s="198"/>
      <c r="M974" s="198"/>
      <c r="N974" s="198"/>
      <c r="O974" s="198"/>
      <c r="P974" s="198"/>
      <c r="Q974" s="198"/>
      <c r="R974" s="198"/>
      <c r="S974" s="198"/>
      <c r="T974" s="198"/>
      <c r="U974" s="198"/>
      <c r="V974" s="198"/>
      <c r="W974" s="198"/>
      <c r="X974" s="198"/>
      <c r="Y974" s="198"/>
      <c r="Z974" s="198"/>
    </row>
    <row r="975" spans="1:26" ht="15.75" customHeight="1" x14ac:dyDescent="0.2">
      <c r="A975" s="198"/>
      <c r="B975" s="198"/>
      <c r="C975" s="198"/>
      <c r="D975" s="198"/>
      <c r="E975" s="198"/>
      <c r="F975" s="198"/>
      <c r="G975" s="198"/>
      <c r="H975" s="198"/>
      <c r="I975" s="198"/>
      <c r="J975" s="198"/>
      <c r="K975" s="198"/>
      <c r="L975" s="198"/>
      <c r="M975" s="198"/>
      <c r="N975" s="198"/>
      <c r="O975" s="198"/>
      <c r="P975" s="198"/>
      <c r="Q975" s="198"/>
      <c r="R975" s="198"/>
      <c r="S975" s="198"/>
      <c r="T975" s="198"/>
      <c r="U975" s="198"/>
      <c r="V975" s="198"/>
      <c r="W975" s="198"/>
      <c r="X975" s="198"/>
      <c r="Y975" s="198"/>
      <c r="Z975" s="198"/>
    </row>
    <row r="976" spans="1:26" ht="15.75" customHeight="1" x14ac:dyDescent="0.2">
      <c r="A976" s="198"/>
      <c r="B976" s="198"/>
      <c r="C976" s="198"/>
      <c r="D976" s="198"/>
      <c r="E976" s="198"/>
      <c r="F976" s="198"/>
      <c r="G976" s="198"/>
      <c r="H976" s="198"/>
      <c r="I976" s="198"/>
      <c r="J976" s="198"/>
      <c r="K976" s="198"/>
      <c r="L976" s="198"/>
      <c r="M976" s="198"/>
      <c r="N976" s="198"/>
      <c r="O976" s="198"/>
      <c r="P976" s="198"/>
      <c r="Q976" s="198"/>
      <c r="R976" s="198"/>
      <c r="S976" s="198"/>
      <c r="T976" s="198"/>
      <c r="U976" s="198"/>
      <c r="V976" s="198"/>
      <c r="W976" s="198"/>
      <c r="X976" s="198"/>
      <c r="Y976" s="198"/>
      <c r="Z976" s="198"/>
    </row>
    <row r="977" spans="1:26" ht="15.75" customHeight="1" x14ac:dyDescent="0.2">
      <c r="A977" s="198"/>
      <c r="B977" s="198"/>
      <c r="C977" s="198"/>
      <c r="D977" s="198"/>
      <c r="E977" s="198"/>
      <c r="F977" s="198"/>
      <c r="G977" s="198"/>
      <c r="H977" s="198"/>
      <c r="I977" s="198"/>
      <c r="J977" s="198"/>
      <c r="K977" s="198"/>
      <c r="L977" s="198"/>
      <c r="M977" s="198"/>
      <c r="N977" s="198"/>
      <c r="O977" s="198"/>
      <c r="P977" s="198"/>
      <c r="Q977" s="198"/>
      <c r="R977" s="198"/>
      <c r="S977" s="198"/>
      <c r="T977" s="198"/>
      <c r="U977" s="198"/>
      <c r="V977" s="198"/>
      <c r="W977" s="198"/>
      <c r="X977" s="198"/>
      <c r="Y977" s="198"/>
      <c r="Z977" s="198"/>
    </row>
    <row r="978" spans="1:26" ht="15.75" customHeight="1" x14ac:dyDescent="0.2">
      <c r="A978" s="198"/>
      <c r="B978" s="198"/>
      <c r="C978" s="198"/>
      <c r="D978" s="198"/>
      <c r="E978" s="198"/>
      <c r="F978" s="198"/>
      <c r="G978" s="198"/>
      <c r="H978" s="198"/>
      <c r="I978" s="198"/>
      <c r="J978" s="198"/>
      <c r="K978" s="198"/>
      <c r="L978" s="198"/>
      <c r="M978" s="198"/>
      <c r="N978" s="198"/>
      <c r="O978" s="198"/>
      <c r="P978" s="198"/>
      <c r="Q978" s="198"/>
      <c r="R978" s="198"/>
      <c r="S978" s="198"/>
      <c r="T978" s="198"/>
      <c r="U978" s="198"/>
      <c r="V978" s="198"/>
      <c r="W978" s="198"/>
      <c r="X978" s="198"/>
      <c r="Y978" s="198"/>
      <c r="Z978" s="198"/>
    </row>
    <row r="979" spans="1:26" ht="15.75" customHeight="1" x14ac:dyDescent="0.2">
      <c r="A979" s="198"/>
      <c r="B979" s="198"/>
      <c r="C979" s="198"/>
      <c r="D979" s="198"/>
      <c r="E979" s="198"/>
      <c r="F979" s="198"/>
      <c r="G979" s="198"/>
      <c r="H979" s="198"/>
      <c r="I979" s="198"/>
      <c r="J979" s="198"/>
      <c r="K979" s="198"/>
      <c r="L979" s="198"/>
      <c r="M979" s="198"/>
      <c r="N979" s="198"/>
      <c r="O979" s="198"/>
      <c r="P979" s="198"/>
      <c r="Q979" s="198"/>
      <c r="R979" s="198"/>
      <c r="S979" s="198"/>
      <c r="T979" s="198"/>
      <c r="U979" s="198"/>
      <c r="V979" s="198"/>
      <c r="W979" s="198"/>
      <c r="X979" s="198"/>
      <c r="Y979" s="198"/>
      <c r="Z979" s="198"/>
    </row>
    <row r="980" spans="1:26" ht="15.75" customHeight="1" x14ac:dyDescent="0.2">
      <c r="A980" s="198"/>
      <c r="B980" s="198"/>
      <c r="C980" s="198"/>
      <c r="D980" s="198"/>
      <c r="E980" s="198"/>
      <c r="F980" s="198"/>
      <c r="G980" s="198"/>
      <c r="H980" s="198"/>
      <c r="I980" s="198"/>
      <c r="J980" s="198"/>
      <c r="K980" s="198"/>
      <c r="L980" s="198"/>
      <c r="M980" s="198"/>
      <c r="N980" s="198"/>
      <c r="O980" s="198"/>
      <c r="P980" s="198"/>
      <c r="Q980" s="198"/>
      <c r="R980" s="198"/>
      <c r="S980" s="198"/>
      <c r="T980" s="198"/>
      <c r="U980" s="198"/>
      <c r="V980" s="198"/>
      <c r="W980" s="198"/>
      <c r="X980" s="198"/>
      <c r="Y980" s="198"/>
      <c r="Z980" s="198"/>
    </row>
    <row r="981" spans="1:26" ht="15.75" customHeight="1" x14ac:dyDescent="0.2">
      <c r="A981" s="198"/>
      <c r="B981" s="198"/>
      <c r="C981" s="198"/>
      <c r="D981" s="198"/>
      <c r="E981" s="198"/>
      <c r="F981" s="198"/>
      <c r="G981" s="198"/>
      <c r="H981" s="198"/>
      <c r="I981" s="198"/>
      <c r="J981" s="198"/>
      <c r="K981" s="198"/>
      <c r="L981" s="198"/>
      <c r="M981" s="198"/>
      <c r="N981" s="198"/>
      <c r="O981" s="198"/>
      <c r="P981" s="198"/>
      <c r="Q981" s="198"/>
      <c r="R981" s="198"/>
      <c r="S981" s="198"/>
      <c r="T981" s="198"/>
      <c r="U981" s="198"/>
      <c r="V981" s="198"/>
      <c r="W981" s="198"/>
      <c r="X981" s="198"/>
      <c r="Y981" s="198"/>
      <c r="Z981" s="198"/>
    </row>
    <row r="982" spans="1:26" ht="15.75" customHeight="1" x14ac:dyDescent="0.2">
      <c r="A982" s="198"/>
      <c r="B982" s="198"/>
      <c r="C982" s="198"/>
      <c r="D982" s="198"/>
      <c r="E982" s="198"/>
      <c r="F982" s="198"/>
      <c r="G982" s="198"/>
      <c r="H982" s="198"/>
      <c r="I982" s="198"/>
      <c r="J982" s="198"/>
      <c r="K982" s="198"/>
      <c r="L982" s="198"/>
      <c r="M982" s="198"/>
      <c r="N982" s="198"/>
      <c r="O982" s="198"/>
      <c r="P982" s="198"/>
      <c r="Q982" s="198"/>
      <c r="R982" s="198"/>
      <c r="S982" s="198"/>
      <c r="T982" s="198"/>
      <c r="U982" s="198"/>
      <c r="V982" s="198"/>
      <c r="W982" s="198"/>
      <c r="X982" s="198"/>
      <c r="Y982" s="198"/>
      <c r="Z982" s="198"/>
    </row>
    <row r="983" spans="1:26" ht="15.75" customHeight="1" x14ac:dyDescent="0.2">
      <c r="A983" s="198"/>
      <c r="B983" s="198"/>
      <c r="C983" s="198"/>
      <c r="D983" s="198"/>
      <c r="E983" s="198"/>
      <c r="F983" s="198"/>
      <c r="G983" s="198"/>
      <c r="H983" s="198"/>
      <c r="I983" s="198"/>
      <c r="J983" s="198"/>
      <c r="K983" s="198"/>
      <c r="L983" s="198"/>
      <c r="M983" s="198"/>
      <c r="N983" s="198"/>
      <c r="O983" s="198"/>
      <c r="P983" s="198"/>
      <c r="Q983" s="198"/>
      <c r="R983" s="198"/>
      <c r="S983" s="198"/>
      <c r="T983" s="198"/>
      <c r="U983" s="198"/>
      <c r="V983" s="198"/>
      <c r="W983" s="198"/>
      <c r="X983" s="198"/>
      <c r="Y983" s="198"/>
      <c r="Z983" s="198"/>
    </row>
    <row r="984" spans="1:26" ht="15.75" customHeight="1" x14ac:dyDescent="0.2">
      <c r="A984" s="198"/>
      <c r="B984" s="198"/>
      <c r="C984" s="198"/>
      <c r="D984" s="198"/>
      <c r="E984" s="198"/>
      <c r="F984" s="198"/>
      <c r="G984" s="198"/>
      <c r="H984" s="198"/>
      <c r="I984" s="198"/>
      <c r="J984" s="198"/>
      <c r="K984" s="198"/>
      <c r="L984" s="198"/>
      <c r="M984" s="198"/>
      <c r="N984" s="198"/>
      <c r="O984" s="198"/>
      <c r="P984" s="198"/>
      <c r="Q984" s="198"/>
      <c r="R984" s="198"/>
      <c r="S984" s="198"/>
      <c r="T984" s="198"/>
      <c r="U984" s="198"/>
      <c r="V984" s="198"/>
      <c r="W984" s="198"/>
      <c r="X984" s="198"/>
      <c r="Y984" s="198"/>
      <c r="Z984" s="198"/>
    </row>
    <row r="985" spans="1:26" ht="15.75" customHeight="1" x14ac:dyDescent="0.2">
      <c r="A985" s="198"/>
      <c r="B985" s="198"/>
      <c r="C985" s="198"/>
      <c r="D985" s="198"/>
      <c r="E985" s="198"/>
      <c r="F985" s="198"/>
      <c r="G985" s="198"/>
      <c r="H985" s="198"/>
      <c r="I985" s="198"/>
      <c r="J985" s="198"/>
      <c r="K985" s="198"/>
      <c r="L985" s="198"/>
      <c r="M985" s="198"/>
      <c r="N985" s="198"/>
      <c r="O985" s="198"/>
      <c r="P985" s="198"/>
      <c r="Q985" s="198"/>
      <c r="R985" s="198"/>
      <c r="S985" s="198"/>
      <c r="T985" s="198"/>
      <c r="U985" s="198"/>
      <c r="V985" s="198"/>
      <c r="W985" s="198"/>
      <c r="X985" s="198"/>
      <c r="Y985" s="198"/>
      <c r="Z985" s="198"/>
    </row>
    <row r="986" spans="1:26" ht="15.75" customHeight="1" x14ac:dyDescent="0.2">
      <c r="A986" s="198"/>
      <c r="B986" s="198"/>
      <c r="C986" s="198"/>
      <c r="D986" s="198"/>
      <c r="E986" s="198"/>
      <c r="F986" s="198"/>
      <c r="G986" s="198"/>
      <c r="H986" s="198"/>
      <c r="I986" s="198"/>
      <c r="J986" s="198"/>
      <c r="K986" s="198"/>
      <c r="L986" s="198"/>
      <c r="M986" s="198"/>
      <c r="N986" s="198"/>
      <c r="O986" s="198"/>
      <c r="P986" s="198"/>
      <c r="Q986" s="198"/>
      <c r="R986" s="198"/>
      <c r="S986" s="198"/>
      <c r="T986" s="198"/>
      <c r="U986" s="198"/>
      <c r="V986" s="198"/>
      <c r="W986" s="198"/>
      <c r="X986" s="198"/>
      <c r="Y986" s="198"/>
      <c r="Z986" s="198"/>
    </row>
    <row r="987" spans="1:26" ht="15.75" customHeight="1" x14ac:dyDescent="0.2">
      <c r="A987" s="198"/>
      <c r="B987" s="198"/>
      <c r="C987" s="198"/>
      <c r="D987" s="198"/>
      <c r="E987" s="198"/>
      <c r="F987" s="198"/>
      <c r="G987" s="198"/>
      <c r="H987" s="198"/>
      <c r="I987" s="198"/>
      <c r="J987" s="198"/>
      <c r="K987" s="198"/>
      <c r="L987" s="198"/>
      <c r="M987" s="198"/>
      <c r="N987" s="198"/>
      <c r="O987" s="198"/>
      <c r="P987" s="198"/>
      <c r="Q987" s="198"/>
      <c r="R987" s="198"/>
      <c r="S987" s="198"/>
      <c r="T987" s="198"/>
      <c r="U987" s="198"/>
      <c r="V987" s="198"/>
      <c r="W987" s="198"/>
      <c r="X987" s="198"/>
      <c r="Y987" s="198"/>
      <c r="Z987" s="198"/>
    </row>
    <row r="988" spans="1:26" ht="15.75" customHeight="1" x14ac:dyDescent="0.2">
      <c r="A988" s="198"/>
      <c r="B988" s="198"/>
      <c r="C988" s="198"/>
      <c r="D988" s="198"/>
      <c r="E988" s="198"/>
      <c r="F988" s="198"/>
      <c r="G988" s="198"/>
      <c r="H988" s="198"/>
      <c r="I988" s="198"/>
      <c r="J988" s="198"/>
      <c r="K988" s="198"/>
      <c r="L988" s="198"/>
      <c r="M988" s="198"/>
      <c r="N988" s="198"/>
      <c r="O988" s="198"/>
      <c r="P988" s="198"/>
      <c r="Q988" s="198"/>
      <c r="R988" s="198"/>
      <c r="S988" s="198"/>
      <c r="T988" s="198"/>
      <c r="U988" s="198"/>
      <c r="V988" s="198"/>
      <c r="W988" s="198"/>
      <c r="X988" s="198"/>
      <c r="Y988" s="198"/>
      <c r="Z988" s="198"/>
    </row>
    <row r="989" spans="1:26" ht="15.75" customHeight="1" x14ac:dyDescent="0.2">
      <c r="A989" s="198"/>
      <c r="B989" s="198"/>
      <c r="C989" s="198"/>
      <c r="D989" s="198"/>
      <c r="E989" s="198"/>
      <c r="F989" s="198"/>
      <c r="G989" s="198"/>
      <c r="H989" s="198"/>
      <c r="I989" s="198"/>
      <c r="J989" s="198"/>
      <c r="K989" s="198"/>
      <c r="L989" s="198"/>
      <c r="M989" s="198"/>
      <c r="N989" s="198"/>
      <c r="O989" s="198"/>
      <c r="P989" s="198"/>
      <c r="Q989" s="198"/>
      <c r="R989" s="198"/>
      <c r="S989" s="198"/>
      <c r="T989" s="198"/>
      <c r="U989" s="198"/>
      <c r="V989" s="198"/>
      <c r="W989" s="198"/>
      <c r="X989" s="198"/>
      <c r="Y989" s="198"/>
      <c r="Z989" s="198"/>
    </row>
    <row r="990" spans="1:26" ht="15.75" customHeight="1" x14ac:dyDescent="0.2">
      <c r="A990" s="198"/>
      <c r="B990" s="198"/>
      <c r="C990" s="198"/>
      <c r="D990" s="198"/>
      <c r="E990" s="198"/>
      <c r="F990" s="198"/>
      <c r="G990" s="198"/>
      <c r="H990" s="198"/>
      <c r="I990" s="198"/>
      <c r="J990" s="198"/>
      <c r="K990" s="198"/>
      <c r="L990" s="198"/>
      <c r="M990" s="198"/>
      <c r="N990" s="198"/>
      <c r="O990" s="198"/>
      <c r="P990" s="198"/>
      <c r="Q990" s="198"/>
      <c r="R990" s="198"/>
      <c r="S990" s="198"/>
      <c r="T990" s="198"/>
      <c r="U990" s="198"/>
      <c r="V990" s="198"/>
      <c r="W990" s="198"/>
      <c r="X990" s="198"/>
      <c r="Y990" s="198"/>
      <c r="Z990" s="198"/>
    </row>
    <row r="991" spans="1:26" ht="15.75" customHeight="1" x14ac:dyDescent="0.2">
      <c r="A991" s="198"/>
      <c r="B991" s="198"/>
      <c r="C991" s="198"/>
      <c r="D991" s="198"/>
      <c r="E991" s="198"/>
      <c r="F991" s="198"/>
      <c r="G991" s="198"/>
      <c r="H991" s="198"/>
      <c r="I991" s="198"/>
      <c r="J991" s="198"/>
      <c r="K991" s="198"/>
      <c r="L991" s="198"/>
      <c r="M991" s="198"/>
      <c r="N991" s="198"/>
      <c r="O991" s="198"/>
      <c r="P991" s="198"/>
      <c r="Q991" s="198"/>
      <c r="R991" s="198"/>
      <c r="S991" s="198"/>
      <c r="T991" s="198"/>
      <c r="U991" s="198"/>
      <c r="V991" s="198"/>
      <c r="W991" s="198"/>
      <c r="X991" s="198"/>
      <c r="Y991" s="198"/>
      <c r="Z991" s="198"/>
    </row>
    <row r="992" spans="1:26" ht="15.75" customHeight="1" x14ac:dyDescent="0.2">
      <c r="A992" s="198"/>
      <c r="B992" s="198"/>
      <c r="C992" s="198"/>
      <c r="D992" s="198"/>
      <c r="E992" s="198"/>
      <c r="F992" s="198"/>
      <c r="G992" s="198"/>
      <c r="H992" s="198"/>
      <c r="I992" s="198"/>
      <c r="J992" s="198"/>
      <c r="K992" s="198"/>
      <c r="L992" s="198"/>
      <c r="M992" s="198"/>
      <c r="N992" s="198"/>
      <c r="O992" s="198"/>
      <c r="P992" s="198"/>
      <c r="Q992" s="198"/>
      <c r="R992" s="198"/>
      <c r="S992" s="198"/>
      <c r="T992" s="198"/>
      <c r="U992" s="198"/>
      <c r="V992" s="198"/>
      <c r="W992" s="198"/>
      <c r="X992" s="198"/>
      <c r="Y992" s="198"/>
      <c r="Z992" s="198"/>
    </row>
    <row r="993" spans="1:26" ht="15.75" customHeight="1" x14ac:dyDescent="0.2">
      <c r="A993" s="198"/>
      <c r="B993" s="198"/>
      <c r="C993" s="198"/>
      <c r="D993" s="198"/>
      <c r="E993" s="198"/>
      <c r="F993" s="198"/>
      <c r="G993" s="198"/>
      <c r="H993" s="198"/>
      <c r="I993" s="198"/>
      <c r="J993" s="198"/>
      <c r="K993" s="198"/>
      <c r="L993" s="198"/>
      <c r="M993" s="198"/>
      <c r="N993" s="198"/>
      <c r="O993" s="198"/>
      <c r="P993" s="198"/>
      <c r="Q993" s="198"/>
      <c r="R993" s="198"/>
      <c r="S993" s="198"/>
      <c r="T993" s="198"/>
      <c r="U993" s="198"/>
      <c r="V993" s="198"/>
      <c r="W993" s="198"/>
      <c r="X993" s="198"/>
      <c r="Y993" s="198"/>
      <c r="Z993" s="198"/>
    </row>
    <row r="994" spans="1:26" ht="15.75" customHeight="1" x14ac:dyDescent="0.2">
      <c r="A994" s="198"/>
      <c r="B994" s="198"/>
      <c r="C994" s="198"/>
      <c r="D994" s="198"/>
      <c r="E994" s="198"/>
      <c r="F994" s="198"/>
      <c r="G994" s="198"/>
      <c r="H994" s="198"/>
      <c r="I994" s="198"/>
      <c r="J994" s="198"/>
      <c r="K994" s="198"/>
      <c r="L994" s="198"/>
      <c r="M994" s="198"/>
      <c r="N994" s="198"/>
      <c r="O994" s="198"/>
      <c r="P994" s="198"/>
      <c r="Q994" s="198"/>
      <c r="R994" s="198"/>
      <c r="S994" s="198"/>
      <c r="T994" s="198"/>
      <c r="U994" s="198"/>
      <c r="V994" s="198"/>
      <c r="W994" s="198"/>
      <c r="X994" s="198"/>
      <c r="Y994" s="198"/>
      <c r="Z994" s="198"/>
    </row>
    <row r="995" spans="1:26" ht="15.75" customHeight="1" x14ac:dyDescent="0.2">
      <c r="A995" s="198"/>
      <c r="B995" s="198"/>
      <c r="C995" s="198"/>
      <c r="D995" s="198"/>
      <c r="E995" s="198"/>
      <c r="F995" s="198"/>
      <c r="G995" s="198"/>
      <c r="H995" s="198"/>
      <c r="I995" s="198"/>
      <c r="J995" s="198"/>
      <c r="K995" s="198"/>
      <c r="L995" s="198"/>
      <c r="M995" s="198"/>
      <c r="N995" s="198"/>
      <c r="O995" s="198"/>
      <c r="P995" s="198"/>
      <c r="Q995" s="198"/>
      <c r="R995" s="198"/>
      <c r="S995" s="198"/>
      <c r="T995" s="198"/>
      <c r="U995" s="198"/>
      <c r="V995" s="198"/>
      <c r="W995" s="198"/>
      <c r="X995" s="198"/>
      <c r="Y995" s="198"/>
      <c r="Z995" s="198"/>
    </row>
    <row r="996" spans="1:26" ht="15.75" customHeight="1" x14ac:dyDescent="0.2">
      <c r="A996" s="198"/>
      <c r="B996" s="198"/>
      <c r="C996" s="198"/>
      <c r="D996" s="198"/>
      <c r="E996" s="198"/>
      <c r="F996" s="198"/>
      <c r="G996" s="198"/>
      <c r="H996" s="198"/>
      <c r="I996" s="198"/>
      <c r="J996" s="198"/>
      <c r="K996" s="198"/>
      <c r="L996" s="198"/>
      <c r="M996" s="198"/>
      <c r="N996" s="198"/>
      <c r="O996" s="198"/>
      <c r="P996" s="198"/>
      <c r="Q996" s="198"/>
      <c r="R996" s="198"/>
      <c r="S996" s="198"/>
      <c r="T996" s="198"/>
      <c r="U996" s="198"/>
      <c r="V996" s="198"/>
      <c r="W996" s="198"/>
      <c r="X996" s="198"/>
      <c r="Y996" s="198"/>
      <c r="Z996" s="198"/>
    </row>
    <row r="997" spans="1:26" ht="15.75" customHeight="1" x14ac:dyDescent="0.2">
      <c r="A997" s="198"/>
      <c r="B997" s="198"/>
      <c r="C997" s="198"/>
      <c r="D997" s="198"/>
      <c r="E997" s="198"/>
      <c r="F997" s="198"/>
      <c r="G997" s="198"/>
      <c r="H997" s="198"/>
      <c r="I997" s="198"/>
      <c r="J997" s="198"/>
      <c r="K997" s="198"/>
      <c r="L997" s="198"/>
      <c r="M997" s="198"/>
      <c r="N997" s="198"/>
      <c r="O997" s="198"/>
      <c r="P997" s="198"/>
      <c r="Q997" s="198"/>
      <c r="R997" s="198"/>
      <c r="S997" s="198"/>
      <c r="T997" s="198"/>
      <c r="U997" s="198"/>
      <c r="V997" s="198"/>
      <c r="W997" s="198"/>
      <c r="X997" s="198"/>
      <c r="Y997" s="198"/>
      <c r="Z997" s="198"/>
    </row>
    <row r="998" spans="1:26" ht="15.75" customHeight="1" x14ac:dyDescent="0.2">
      <c r="A998" s="198"/>
      <c r="B998" s="198"/>
      <c r="C998" s="198"/>
      <c r="D998" s="198"/>
      <c r="E998" s="198"/>
      <c r="F998" s="198"/>
      <c r="G998" s="198"/>
      <c r="H998" s="198"/>
      <c r="I998" s="198"/>
      <c r="J998" s="198"/>
      <c r="K998" s="198"/>
      <c r="L998" s="198"/>
      <c r="M998" s="198"/>
      <c r="N998" s="198"/>
      <c r="O998" s="198"/>
      <c r="P998" s="198"/>
      <c r="Q998" s="198"/>
      <c r="R998" s="198"/>
      <c r="S998" s="198"/>
      <c r="T998" s="198"/>
      <c r="U998" s="198"/>
      <c r="V998" s="198"/>
      <c r="W998" s="198"/>
      <c r="X998" s="198"/>
      <c r="Y998" s="198"/>
      <c r="Z998" s="198"/>
    </row>
    <row r="999" spans="1:26" ht="15" customHeight="1" x14ac:dyDescent="0.2"/>
    <row r="1000" spans="1:26" ht="15" customHeight="1" x14ac:dyDescent="0.2"/>
  </sheetData>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80" zoomScaleNormal="80" workbookViewId="0">
      <selection activeCell="F10" sqref="F10"/>
    </sheetView>
  </sheetViews>
  <sheetFormatPr defaultColWidth="8.5703125" defaultRowHeight="12.75" x14ac:dyDescent="0.2"/>
  <cols>
    <col min="5" max="5" width="17.42578125" customWidth="1"/>
  </cols>
  <sheetData>
    <row r="1" spans="1:19" s="2" customFormat="1" ht="30" customHeight="1" x14ac:dyDescent="0.2">
      <c r="A1" s="287" t="s">
        <v>276</v>
      </c>
      <c r="B1" s="287"/>
      <c r="C1" s="287"/>
      <c r="D1" s="287"/>
      <c r="E1" s="287"/>
      <c r="F1" s="287"/>
      <c r="G1" s="287"/>
      <c r="H1" s="287"/>
      <c r="I1" s="287"/>
      <c r="J1" s="287"/>
      <c r="K1" s="287"/>
      <c r="L1" s="287"/>
      <c r="M1" s="287"/>
      <c r="N1" s="287"/>
      <c r="O1" s="287"/>
      <c r="P1" s="287"/>
      <c r="Q1" s="287"/>
    </row>
    <row r="2" spans="1:19" s="2" customFormat="1" ht="30" customHeight="1" thickBot="1" x14ac:dyDescent="0.25">
      <c r="A2" s="289" t="s">
        <v>277</v>
      </c>
      <c r="B2" s="289"/>
      <c r="C2" s="289"/>
      <c r="D2" s="289"/>
      <c r="E2" s="289"/>
      <c r="F2" s="6"/>
      <c r="G2" s="6"/>
      <c r="H2" s="6"/>
      <c r="I2" s="6"/>
      <c r="J2" s="6"/>
      <c r="K2" s="6"/>
      <c r="L2" s="6"/>
      <c r="M2" s="6"/>
      <c r="N2" s="6"/>
      <c r="O2" s="6"/>
      <c r="P2" s="6"/>
    </row>
    <row r="3" spans="1:19" s="2" customFormat="1" ht="30" customHeight="1" thickBot="1" x14ac:dyDescent="0.25">
      <c r="A3" s="288" t="s">
        <v>10</v>
      </c>
      <c r="B3" s="288"/>
      <c r="C3" s="299" t="s">
        <v>243</v>
      </c>
      <c r="D3" s="300"/>
      <c r="E3" s="300"/>
      <c r="F3" s="300"/>
      <c r="G3" s="300"/>
      <c r="H3" s="300"/>
      <c r="I3" s="300"/>
      <c r="J3" s="300"/>
      <c r="K3" s="300"/>
      <c r="L3" s="300"/>
      <c r="M3" s="300"/>
      <c r="N3" s="300"/>
      <c r="O3" s="300"/>
      <c r="P3" s="300"/>
      <c r="Q3" s="300"/>
      <c r="R3" s="300"/>
      <c r="S3" s="301"/>
    </row>
    <row r="4" spans="1:19" s="5" customFormat="1" ht="30" customHeight="1" thickBot="1" x14ac:dyDescent="0.25">
      <c r="A4" s="288" t="s">
        <v>5</v>
      </c>
      <c r="B4" s="288"/>
      <c r="C4" s="288"/>
      <c r="D4" s="294"/>
      <c r="E4" s="295" t="s">
        <v>244</v>
      </c>
      <c r="F4" s="296"/>
      <c r="G4" s="296"/>
      <c r="H4" s="297"/>
      <c r="I4" s="4"/>
      <c r="J4" s="4"/>
      <c r="K4" s="4"/>
      <c r="L4" s="4"/>
      <c r="M4" s="4"/>
      <c r="N4" s="4"/>
      <c r="O4" s="4"/>
      <c r="P4" s="4"/>
      <c r="Q4" s="4"/>
      <c r="R4" s="4"/>
      <c r="S4" s="4"/>
    </row>
    <row r="5" spans="1:19" s="5" customFormat="1" ht="30" customHeight="1" thickBot="1" x14ac:dyDescent="0.25">
      <c r="A5" s="288" t="s">
        <v>6</v>
      </c>
      <c r="B5" s="288"/>
      <c r="C5" s="288"/>
      <c r="D5" s="288"/>
      <c r="E5" s="288"/>
      <c r="F5" s="288"/>
      <c r="G5" s="288"/>
      <c r="H5" s="4"/>
      <c r="I5" s="4"/>
      <c r="J5" s="4"/>
      <c r="K5" s="4"/>
      <c r="L5" s="4"/>
      <c r="M5" s="4"/>
      <c r="N5" s="4"/>
      <c r="O5" s="4"/>
      <c r="P5" s="4"/>
      <c r="Q5" s="4"/>
      <c r="R5" s="4"/>
      <c r="S5" s="4"/>
    </row>
    <row r="6" spans="1:19" s="5" customFormat="1" ht="30" customHeight="1" thickBot="1" x14ac:dyDescent="0.25">
      <c r="A6" s="290" t="s">
        <v>7</v>
      </c>
      <c r="B6" s="290"/>
      <c r="C6" s="290"/>
      <c r="D6" s="290"/>
      <c r="E6" s="290"/>
      <c r="F6" s="290"/>
      <c r="G6" s="290"/>
      <c r="H6" s="291" t="s">
        <v>254</v>
      </c>
      <c r="I6" s="292"/>
      <c r="J6" s="292"/>
      <c r="K6" s="292"/>
      <c r="L6" s="292"/>
      <c r="M6" s="292"/>
      <c r="N6" s="292"/>
      <c r="O6" s="292"/>
      <c r="P6" s="292"/>
      <c r="Q6" s="293"/>
      <c r="R6" s="4"/>
      <c r="S6" s="4"/>
    </row>
    <row r="7" spans="1:19" s="5" customFormat="1" ht="30" customHeight="1" thickBot="1" x14ac:dyDescent="0.25">
      <c r="A7" s="290" t="s">
        <v>8</v>
      </c>
      <c r="B7" s="290"/>
      <c r="C7" s="290"/>
      <c r="D7" s="290"/>
      <c r="E7" s="290"/>
      <c r="F7" s="290"/>
      <c r="G7" s="290"/>
      <c r="H7" s="298" t="s">
        <v>245</v>
      </c>
      <c r="I7" s="292"/>
      <c r="J7" s="292"/>
      <c r="K7" s="292"/>
      <c r="L7" s="292"/>
      <c r="M7" s="292"/>
      <c r="N7" s="292"/>
      <c r="O7" s="292"/>
      <c r="P7" s="292"/>
      <c r="Q7" s="293"/>
      <c r="R7" s="4"/>
      <c r="S7" s="4"/>
    </row>
    <row r="8" spans="1:19" s="5" customFormat="1" ht="30" customHeight="1" thickBot="1" x14ac:dyDescent="0.25">
      <c r="A8" s="290" t="s">
        <v>9</v>
      </c>
      <c r="B8" s="290"/>
      <c r="C8" s="290"/>
      <c r="D8" s="290"/>
      <c r="E8" s="290"/>
      <c r="F8" s="290"/>
      <c r="G8" s="290"/>
      <c r="H8" s="291" t="s">
        <v>246</v>
      </c>
      <c r="I8" s="292"/>
      <c r="J8" s="292"/>
      <c r="K8" s="292"/>
      <c r="L8" s="292"/>
      <c r="M8" s="292"/>
      <c r="N8" s="292"/>
      <c r="O8" s="292"/>
      <c r="P8" s="292"/>
      <c r="Q8" s="293"/>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pageMargins left="0.7" right="0.7" top="0.75" bottom="0.75" header="0.3" footer="0.3"/>
  <pageSetup scale="52" orientation="portrait" horizontalDpi="1200" verticalDpi="1200" r:id="rId1"/>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80" zoomScaleNormal="80" workbookViewId="0">
      <selection activeCell="G1" sqref="G1:J1048576"/>
    </sheetView>
  </sheetViews>
  <sheetFormatPr defaultRowHeight="12.75" x14ac:dyDescent="0.2"/>
  <cols>
    <col min="1" max="5" width="20.5703125" customWidth="1"/>
    <col min="7" max="10" width="20.5703125" customWidth="1"/>
  </cols>
  <sheetData>
    <row r="1" spans="1:10" ht="23.25" x14ac:dyDescent="0.35">
      <c r="A1" s="106" t="s">
        <v>230</v>
      </c>
      <c r="B1" s="107"/>
      <c r="C1" s="107"/>
      <c r="D1" s="107"/>
      <c r="E1" s="107"/>
    </row>
    <row r="2" spans="1:10" ht="22.5" customHeight="1" x14ac:dyDescent="0.2">
      <c r="A2" s="307" t="str">
        <f>'Institution ID'!C3</f>
        <v>Virginia State University</v>
      </c>
      <c r="B2" s="307"/>
      <c r="C2" s="307"/>
      <c r="D2" s="307"/>
      <c r="E2" s="307"/>
    </row>
    <row r="3" spans="1:10" ht="15.75" thickBot="1" x14ac:dyDescent="0.25">
      <c r="A3" s="108"/>
      <c r="B3" s="108"/>
      <c r="C3" s="108"/>
      <c r="D3" s="108"/>
      <c r="E3" s="108"/>
    </row>
    <row r="4" spans="1:10" ht="85.5" customHeight="1" thickBot="1" x14ac:dyDescent="0.25">
      <c r="A4" s="308" t="s">
        <v>208</v>
      </c>
      <c r="B4" s="309"/>
      <c r="C4" s="309"/>
      <c r="D4" s="309"/>
      <c r="E4" s="310"/>
    </row>
    <row r="5" spans="1:10" ht="15" x14ac:dyDescent="0.2">
      <c r="A5" s="111"/>
      <c r="B5" s="111"/>
      <c r="C5" s="111"/>
      <c r="D5" s="111"/>
      <c r="E5" s="111"/>
    </row>
    <row r="6" spans="1:10" ht="18.75" thickBot="1" x14ac:dyDescent="0.3">
      <c r="A6" s="311" t="s">
        <v>203</v>
      </c>
      <c r="B6" s="311"/>
      <c r="C6" s="311"/>
      <c r="D6" s="311"/>
      <c r="E6" s="311"/>
      <c r="G6" s="302" t="s">
        <v>203</v>
      </c>
      <c r="H6" s="302"/>
      <c r="I6" s="302"/>
      <c r="J6" s="302"/>
    </row>
    <row r="7" spans="1:10" ht="15.75" thickBot="1" x14ac:dyDescent="0.25">
      <c r="A7" s="109" t="s">
        <v>202</v>
      </c>
      <c r="B7" s="305" t="s">
        <v>204</v>
      </c>
      <c r="C7" s="306"/>
      <c r="D7" s="305" t="s">
        <v>205</v>
      </c>
      <c r="E7" s="306"/>
      <c r="G7" s="303" t="s">
        <v>278</v>
      </c>
      <c r="H7" s="304"/>
      <c r="I7" s="303" t="s">
        <v>279</v>
      </c>
      <c r="J7" s="304"/>
    </row>
    <row r="8" spans="1:10" ht="30.75" thickBot="1" x14ac:dyDescent="0.25">
      <c r="A8" s="109" t="s">
        <v>209</v>
      </c>
      <c r="B8" s="109" t="s">
        <v>210</v>
      </c>
      <c r="C8" s="109" t="s">
        <v>206</v>
      </c>
      <c r="D8" s="109" t="s">
        <v>210</v>
      </c>
      <c r="E8" s="109" t="s">
        <v>206</v>
      </c>
      <c r="G8" s="231" t="s">
        <v>210</v>
      </c>
      <c r="H8" s="231" t="s">
        <v>206</v>
      </c>
      <c r="I8" s="231" t="s">
        <v>210</v>
      </c>
      <c r="J8" s="231" t="s">
        <v>206</v>
      </c>
    </row>
    <row r="9" spans="1:10" ht="15.75" thickBot="1" x14ac:dyDescent="0.25">
      <c r="A9" s="110"/>
      <c r="B9" s="110"/>
      <c r="C9" s="174" t="str">
        <f>IF(B9=0,"%",B9/A9-1)</f>
        <v>%</v>
      </c>
      <c r="D9" s="110"/>
      <c r="E9" s="174" t="str">
        <f>IF(D9=0,"%",D9/B9-1)</f>
        <v>%</v>
      </c>
      <c r="G9" s="232">
        <v>0</v>
      </c>
      <c r="H9" s="233" t="str">
        <f>IF(G9=0,"%",G9/A9-1)</f>
        <v>%</v>
      </c>
      <c r="I9" s="232">
        <v>0</v>
      </c>
      <c r="J9" s="233" t="str">
        <f>IF(I9=0,"%",I9/G9-1)</f>
        <v>%</v>
      </c>
    </row>
    <row r="10" spans="1:10" ht="15" x14ac:dyDescent="0.2">
      <c r="A10" s="163"/>
      <c r="B10" s="163"/>
      <c r="C10" s="164"/>
      <c r="D10" s="163"/>
      <c r="E10" s="164"/>
      <c r="G10" s="234"/>
      <c r="H10" s="235"/>
      <c r="I10" s="234"/>
      <c r="J10" s="235"/>
    </row>
    <row r="11" spans="1:10" ht="15" x14ac:dyDescent="0.2">
      <c r="A11" s="111"/>
      <c r="B11" s="111"/>
      <c r="C11" s="111"/>
      <c r="D11" s="111"/>
      <c r="E11" s="111"/>
      <c r="G11" s="236"/>
      <c r="H11" s="236"/>
      <c r="I11" s="236"/>
      <c r="J11" s="236"/>
    </row>
    <row r="12" spans="1:10" ht="18.75" thickBot="1" x14ac:dyDescent="0.3">
      <c r="A12" s="311" t="s">
        <v>207</v>
      </c>
      <c r="B12" s="311"/>
      <c r="C12" s="311"/>
      <c r="D12" s="311"/>
      <c r="E12" s="311"/>
      <c r="G12" s="302" t="s">
        <v>207</v>
      </c>
      <c r="H12" s="302"/>
      <c r="I12" s="302"/>
      <c r="J12" s="302"/>
    </row>
    <row r="13" spans="1:10" ht="15.75" thickBot="1" x14ac:dyDescent="0.25">
      <c r="A13" s="109" t="s">
        <v>202</v>
      </c>
      <c r="B13" s="305" t="s">
        <v>204</v>
      </c>
      <c r="C13" s="306"/>
      <c r="D13" s="305" t="s">
        <v>205</v>
      </c>
      <c r="E13" s="306"/>
      <c r="G13" s="303" t="s">
        <v>278</v>
      </c>
      <c r="H13" s="304"/>
      <c r="I13" s="303" t="s">
        <v>279</v>
      </c>
      <c r="J13" s="304"/>
    </row>
    <row r="14" spans="1:10" ht="30.75" thickBot="1" x14ac:dyDescent="0.25">
      <c r="A14" s="109" t="s">
        <v>209</v>
      </c>
      <c r="B14" s="109" t="s">
        <v>210</v>
      </c>
      <c r="C14" s="109" t="s">
        <v>206</v>
      </c>
      <c r="D14" s="109" t="s">
        <v>210</v>
      </c>
      <c r="E14" s="109" t="s">
        <v>206</v>
      </c>
      <c r="G14" s="231" t="s">
        <v>210</v>
      </c>
      <c r="H14" s="231" t="s">
        <v>206</v>
      </c>
      <c r="I14" s="231" t="s">
        <v>210</v>
      </c>
      <c r="J14" s="231" t="s">
        <v>206</v>
      </c>
    </row>
    <row r="15" spans="1:10" ht="15.75" thickBot="1" x14ac:dyDescent="0.25">
      <c r="A15" s="110"/>
      <c r="B15" s="110"/>
      <c r="C15" s="174" t="str">
        <f>IF(B15=0,"%",B15/A15-1)</f>
        <v>%</v>
      </c>
      <c r="D15" s="110"/>
      <c r="E15" s="174" t="str">
        <f>IF(D15=0,"%",D15/B15-1)</f>
        <v>%</v>
      </c>
      <c r="G15" s="232">
        <v>0</v>
      </c>
      <c r="H15" s="233" t="str">
        <f>IF(G15=0,"%",G15/A15-1)</f>
        <v>%</v>
      </c>
      <c r="I15" s="232">
        <v>0</v>
      </c>
      <c r="J15" s="233" t="str">
        <f>IF(I15=0,"%",I15/G15-1)</f>
        <v>%</v>
      </c>
    </row>
  </sheetData>
  <mergeCells count="14">
    <mergeCell ref="B13:C13"/>
    <mergeCell ref="D13:E13"/>
    <mergeCell ref="A2:E2"/>
    <mergeCell ref="A4:E4"/>
    <mergeCell ref="A6:E6"/>
    <mergeCell ref="B7:C7"/>
    <mergeCell ref="D7:E7"/>
    <mergeCell ref="A12:E12"/>
    <mergeCell ref="G6:J6"/>
    <mergeCell ref="G7:H7"/>
    <mergeCell ref="I7:J7"/>
    <mergeCell ref="G12:J12"/>
    <mergeCell ref="G13:H13"/>
    <mergeCell ref="I13:J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1"/>
  <sheetViews>
    <sheetView zoomScale="80" zoomScaleNormal="80" zoomScalePageLayoutView="150" workbookViewId="0">
      <selection activeCell="D1" sqref="D1"/>
    </sheetView>
  </sheetViews>
  <sheetFormatPr defaultColWidth="8.5703125" defaultRowHeight="12.75" x14ac:dyDescent="0.2"/>
  <cols>
    <col min="1" max="1" width="29.85546875" customWidth="1"/>
    <col min="2" max="2" width="20.5703125" style="9" customWidth="1"/>
    <col min="3" max="8" width="20.5703125" customWidth="1"/>
  </cols>
  <sheetData>
    <row r="1" spans="1:8" s="1" customFormat="1" ht="20.100000000000001" customHeight="1" x14ac:dyDescent="0.2">
      <c r="A1" s="82" t="s">
        <v>211</v>
      </c>
      <c r="B1" s="82"/>
      <c r="C1" s="82"/>
      <c r="D1" s="82"/>
      <c r="E1" s="82"/>
    </row>
    <row r="2" spans="1:8" s="1" customFormat="1" ht="20.100000000000001" customHeight="1" x14ac:dyDescent="0.2">
      <c r="A2" s="313" t="str">
        <f>'Institution ID'!C3</f>
        <v>Virginia State University</v>
      </c>
      <c r="B2" s="313"/>
      <c r="C2" s="313"/>
      <c r="D2" s="313"/>
      <c r="E2" s="313"/>
    </row>
    <row r="3" spans="1:8" s="2" customFormat="1" ht="87.6" customHeight="1" x14ac:dyDescent="0.2">
      <c r="A3" s="315" t="s">
        <v>233</v>
      </c>
      <c r="B3" s="316"/>
      <c r="C3" s="316"/>
      <c r="D3" s="316"/>
      <c r="E3" s="317"/>
      <c r="F3" s="318" t="s">
        <v>280</v>
      </c>
      <c r="G3" s="319"/>
      <c r="H3" s="320"/>
    </row>
    <row r="4" spans="1:8" ht="15" customHeight="1" x14ac:dyDescent="0.2">
      <c r="A4" s="314" t="s">
        <v>0</v>
      </c>
      <c r="B4" s="75" t="s">
        <v>140</v>
      </c>
      <c r="C4" s="75" t="s">
        <v>148</v>
      </c>
      <c r="D4" s="75" t="s">
        <v>141</v>
      </c>
      <c r="E4" s="75" t="s">
        <v>142</v>
      </c>
      <c r="F4" s="237" t="s">
        <v>281</v>
      </c>
      <c r="G4" s="237" t="s">
        <v>282</v>
      </c>
      <c r="H4" s="237" t="s">
        <v>151</v>
      </c>
    </row>
    <row r="5" spans="1:8" ht="30" customHeight="1" x14ac:dyDescent="0.2">
      <c r="A5" s="314"/>
      <c r="B5" s="47" t="s">
        <v>224</v>
      </c>
      <c r="C5" s="47" t="s">
        <v>224</v>
      </c>
      <c r="D5" s="47" t="s">
        <v>225</v>
      </c>
      <c r="E5" s="47" t="s">
        <v>225</v>
      </c>
      <c r="F5" s="238" t="s">
        <v>212</v>
      </c>
      <c r="G5" s="238" t="s">
        <v>212</v>
      </c>
      <c r="H5" s="238" t="s">
        <v>212</v>
      </c>
    </row>
    <row r="6" spans="1:8" ht="15" customHeight="1" x14ac:dyDescent="0.2">
      <c r="A6" s="14" t="s">
        <v>12</v>
      </c>
      <c r="B6" s="312"/>
      <c r="C6" s="312"/>
      <c r="D6" s="312"/>
      <c r="E6" s="312"/>
      <c r="F6" s="239"/>
      <c r="G6" s="239"/>
      <c r="H6" s="239"/>
    </row>
    <row r="7" spans="1:8" ht="15" customHeight="1" x14ac:dyDescent="0.2">
      <c r="A7" s="48" t="s">
        <v>98</v>
      </c>
      <c r="B7" s="13">
        <f>0</f>
        <v>0</v>
      </c>
      <c r="C7" s="13">
        <f>0</f>
        <v>0</v>
      </c>
      <c r="D7" s="13">
        <f>0</f>
        <v>0</v>
      </c>
      <c r="E7" s="13">
        <f>0</f>
        <v>0</v>
      </c>
      <c r="F7" s="240"/>
      <c r="G7" s="240"/>
      <c r="H7" s="240"/>
    </row>
    <row r="8" spans="1:8" ht="15" customHeight="1" x14ac:dyDescent="0.2">
      <c r="A8" s="48" t="s">
        <v>99</v>
      </c>
      <c r="B8" s="13">
        <f>0</f>
        <v>0</v>
      </c>
      <c r="C8" s="13">
        <f>0</f>
        <v>0</v>
      </c>
      <c r="D8" s="13">
        <f>0</f>
        <v>0</v>
      </c>
      <c r="E8" s="13">
        <f>0</f>
        <v>0</v>
      </c>
      <c r="F8" s="241"/>
      <c r="G8" s="241"/>
      <c r="H8" s="240"/>
    </row>
    <row r="9" spans="1:8" ht="15" customHeight="1" x14ac:dyDescent="0.2">
      <c r="A9" s="48" t="s">
        <v>100</v>
      </c>
      <c r="B9" s="13">
        <f>0</f>
        <v>0</v>
      </c>
      <c r="C9" s="13">
        <f>0</f>
        <v>0</v>
      </c>
      <c r="D9" s="13">
        <f>0</f>
        <v>0</v>
      </c>
      <c r="E9" s="13">
        <f>0</f>
        <v>0</v>
      </c>
      <c r="F9" s="240"/>
      <c r="G9" s="240"/>
      <c r="H9" s="240"/>
    </row>
    <row r="10" spans="1:8" ht="15" customHeight="1" x14ac:dyDescent="0.2">
      <c r="A10" s="48" t="s">
        <v>101</v>
      </c>
      <c r="B10" s="13">
        <f>0</f>
        <v>0</v>
      </c>
      <c r="C10" s="13">
        <f>0</f>
        <v>0</v>
      </c>
      <c r="D10" s="13">
        <f>0</f>
        <v>0</v>
      </c>
      <c r="E10" s="13">
        <f>0</f>
        <v>0</v>
      </c>
      <c r="F10" s="241"/>
      <c r="G10" s="240"/>
      <c r="H10" s="240"/>
    </row>
    <row r="11" spans="1:8" ht="15" customHeight="1" x14ac:dyDescent="0.2">
      <c r="A11" s="48" t="s">
        <v>102</v>
      </c>
      <c r="B11" s="13">
        <f>0</f>
        <v>0</v>
      </c>
      <c r="C11" s="13">
        <f>0</f>
        <v>0</v>
      </c>
      <c r="D11" s="13">
        <f>0</f>
        <v>0</v>
      </c>
      <c r="E11" s="13">
        <f>0</f>
        <v>0</v>
      </c>
      <c r="F11" s="240"/>
      <c r="G11" s="240"/>
      <c r="H11" s="240"/>
    </row>
    <row r="12" spans="1:8" ht="15" customHeight="1" x14ac:dyDescent="0.2">
      <c r="A12" s="48" t="s">
        <v>103</v>
      </c>
      <c r="B12" s="13">
        <f>0</f>
        <v>0</v>
      </c>
      <c r="C12" s="13">
        <f>0</f>
        <v>0</v>
      </c>
      <c r="D12" s="13">
        <f>0</f>
        <v>0</v>
      </c>
      <c r="E12" s="13">
        <f>0</f>
        <v>0</v>
      </c>
      <c r="F12" s="240"/>
      <c r="G12" s="240"/>
      <c r="H12" s="240"/>
    </row>
    <row r="13" spans="1:8" ht="15" customHeight="1" x14ac:dyDescent="0.2">
      <c r="A13" s="48" t="s">
        <v>104</v>
      </c>
      <c r="B13" s="13">
        <f>0</f>
        <v>0</v>
      </c>
      <c r="C13" s="13">
        <f>0</f>
        <v>0</v>
      </c>
      <c r="D13" s="13">
        <f>0</f>
        <v>0</v>
      </c>
      <c r="E13" s="13">
        <f>0</f>
        <v>0</v>
      </c>
      <c r="F13" s="240"/>
      <c r="G13" s="240"/>
      <c r="H13" s="240"/>
    </row>
    <row r="14" spans="1:8" ht="15" customHeight="1" x14ac:dyDescent="0.2">
      <c r="A14" s="48" t="s">
        <v>105</v>
      </c>
      <c r="B14" s="13">
        <f>0</f>
        <v>0</v>
      </c>
      <c r="C14" s="13">
        <f>0</f>
        <v>0</v>
      </c>
      <c r="D14" s="13">
        <f>0</f>
        <v>0</v>
      </c>
      <c r="E14" s="13">
        <f>0</f>
        <v>0</v>
      </c>
      <c r="F14" s="240"/>
      <c r="G14" s="240"/>
      <c r="H14" s="240"/>
    </row>
    <row r="15" spans="1:8" ht="15" customHeight="1" x14ac:dyDescent="0.2">
      <c r="A15" s="48" t="s">
        <v>106</v>
      </c>
      <c r="B15" s="13">
        <f>0</f>
        <v>0</v>
      </c>
      <c r="C15" s="13">
        <f>0</f>
        <v>0</v>
      </c>
      <c r="D15" s="13">
        <f>0</f>
        <v>0</v>
      </c>
      <c r="E15" s="13">
        <f>0</f>
        <v>0</v>
      </c>
      <c r="F15" s="240"/>
      <c r="G15" s="240"/>
      <c r="H15" s="240"/>
    </row>
    <row r="16" spans="1:8" ht="15" customHeight="1" x14ac:dyDescent="0.2">
      <c r="A16" s="48" t="s">
        <v>107</v>
      </c>
      <c r="B16" s="13">
        <f>0</f>
        <v>0</v>
      </c>
      <c r="C16" s="13">
        <f>0</f>
        <v>0</v>
      </c>
      <c r="D16" s="13">
        <f>0</f>
        <v>0</v>
      </c>
      <c r="E16" s="13">
        <f>0</f>
        <v>0</v>
      </c>
      <c r="F16" s="240"/>
      <c r="G16" s="240"/>
      <c r="H16" s="240"/>
    </row>
    <row r="17" spans="1:8" ht="15" customHeight="1" x14ac:dyDescent="0.2">
      <c r="A17" s="48" t="s">
        <v>108</v>
      </c>
      <c r="B17" s="13">
        <f>0</f>
        <v>0</v>
      </c>
      <c r="C17" s="13">
        <f>0</f>
        <v>0</v>
      </c>
      <c r="D17" s="13">
        <f>0</f>
        <v>0</v>
      </c>
      <c r="E17" s="13">
        <f>0</f>
        <v>0</v>
      </c>
      <c r="F17" s="240"/>
      <c r="G17" s="240"/>
      <c r="H17" s="240"/>
    </row>
    <row r="18" spans="1:8" ht="15" customHeight="1" x14ac:dyDescent="0.2">
      <c r="A18" s="48" t="s">
        <v>109</v>
      </c>
      <c r="B18" s="13">
        <f>0</f>
        <v>0</v>
      </c>
      <c r="C18" s="13">
        <f>0</f>
        <v>0</v>
      </c>
      <c r="D18" s="13">
        <f>0</f>
        <v>0</v>
      </c>
      <c r="E18" s="13">
        <f>0</f>
        <v>0</v>
      </c>
      <c r="F18" s="240"/>
      <c r="G18" s="240"/>
      <c r="H18" s="240"/>
    </row>
    <row r="19" spans="1:8" ht="15" customHeight="1" x14ac:dyDescent="0.2">
      <c r="A19" s="48" t="s">
        <v>110</v>
      </c>
      <c r="B19" s="13">
        <f>0</f>
        <v>0</v>
      </c>
      <c r="C19" s="13">
        <f>0</f>
        <v>0</v>
      </c>
      <c r="D19" s="13">
        <f>0</f>
        <v>0</v>
      </c>
      <c r="E19" s="13">
        <f>0</f>
        <v>0</v>
      </c>
      <c r="F19" s="240"/>
      <c r="G19" s="240"/>
      <c r="H19" s="240"/>
    </row>
    <row r="20" spans="1:8" ht="15" customHeight="1" x14ac:dyDescent="0.2">
      <c r="A20" s="48" t="s">
        <v>111</v>
      </c>
      <c r="B20" s="13">
        <f>0</f>
        <v>0</v>
      </c>
      <c r="C20" s="13">
        <f>0</f>
        <v>0</v>
      </c>
      <c r="D20" s="13">
        <f>0</f>
        <v>0</v>
      </c>
      <c r="E20" s="13">
        <f>0</f>
        <v>0</v>
      </c>
      <c r="F20" s="240"/>
      <c r="G20" s="240"/>
      <c r="H20" s="240"/>
    </row>
    <row r="21" spans="1:8" ht="15" customHeight="1" x14ac:dyDescent="0.2">
      <c r="A21" s="11" t="s">
        <v>3</v>
      </c>
      <c r="B21" s="13">
        <f>0</f>
        <v>0</v>
      </c>
      <c r="C21" s="13">
        <f>0</f>
        <v>0</v>
      </c>
      <c r="D21" s="13">
        <f>0</f>
        <v>0</v>
      </c>
      <c r="E21" s="13">
        <f>0</f>
        <v>0</v>
      </c>
      <c r="F21" s="240"/>
      <c r="G21" s="240"/>
      <c r="H21" s="240"/>
    </row>
    <row r="22" spans="1:8" ht="15" customHeight="1" x14ac:dyDescent="0.2">
      <c r="A22" s="81" t="s">
        <v>213</v>
      </c>
      <c r="B22" s="43">
        <f>SUM(B7:B21)</f>
        <v>0</v>
      </c>
      <c r="C22" s="43">
        <f>SUM(C7:C21)</f>
        <v>0</v>
      </c>
      <c r="D22" s="43">
        <f>SUM(D7:D21)</f>
        <v>0</v>
      </c>
      <c r="E22" s="43">
        <f>SUM(E7:E21)</f>
        <v>0</v>
      </c>
      <c r="F22" s="242">
        <f t="shared" ref="F22:H22" si="0">SUM(F7:F21)</f>
        <v>0</v>
      </c>
      <c r="G22" s="242">
        <f t="shared" si="0"/>
        <v>0</v>
      </c>
      <c r="H22" s="242">
        <f t="shared" si="0"/>
        <v>0</v>
      </c>
    </row>
    <row r="23" spans="1:8" s="9" customFormat="1" ht="15" customHeight="1" x14ac:dyDescent="0.2">
      <c r="A23" s="100"/>
      <c r="B23" s="77"/>
      <c r="C23" s="77"/>
      <c r="D23" s="77"/>
      <c r="E23" s="77"/>
      <c r="F23" s="243"/>
      <c r="G23" s="243"/>
      <c r="H23" s="243"/>
    </row>
    <row r="24" spans="1:8" s="9" customFormat="1" ht="15" customHeight="1" x14ac:dyDescent="0.2">
      <c r="A24" s="100"/>
      <c r="B24" s="77"/>
      <c r="C24" s="77"/>
      <c r="D24" s="77"/>
      <c r="E24" s="77"/>
      <c r="F24" s="244"/>
      <c r="G24" s="245"/>
      <c r="H24" s="245"/>
    </row>
    <row r="25" spans="1:8" s="9" customFormat="1" ht="15" customHeight="1" x14ac:dyDescent="0.2">
      <c r="A25" s="87"/>
      <c r="B25" s="102" t="s">
        <v>140</v>
      </c>
      <c r="C25" s="102" t="s">
        <v>148</v>
      </c>
      <c r="D25" s="102" t="s">
        <v>141</v>
      </c>
      <c r="E25" s="102" t="s">
        <v>142</v>
      </c>
      <c r="F25" s="237" t="s">
        <v>281</v>
      </c>
      <c r="G25" s="237" t="s">
        <v>282</v>
      </c>
      <c r="H25" s="237" t="s">
        <v>151</v>
      </c>
    </row>
    <row r="26" spans="1:8" s="9" customFormat="1" ht="15" customHeight="1" x14ac:dyDescent="0.2">
      <c r="A26" s="101" t="s">
        <v>143</v>
      </c>
      <c r="B26" s="103" t="s">
        <v>212</v>
      </c>
      <c r="C26" s="103" t="s">
        <v>212</v>
      </c>
      <c r="D26" s="103" t="s">
        <v>212</v>
      </c>
      <c r="E26" s="103" t="s">
        <v>212</v>
      </c>
      <c r="F26" s="238" t="s">
        <v>283</v>
      </c>
      <c r="G26" s="238" t="s">
        <v>283</v>
      </c>
      <c r="H26" s="238" t="s">
        <v>283</v>
      </c>
    </row>
    <row r="27" spans="1:8" s="9" customFormat="1" ht="15" customHeight="1" x14ac:dyDescent="0.2">
      <c r="A27" s="76" t="s">
        <v>144</v>
      </c>
      <c r="B27" s="78">
        <f>0</f>
        <v>0</v>
      </c>
      <c r="C27" s="78">
        <f>0</f>
        <v>0</v>
      </c>
      <c r="D27" s="78">
        <f>0</f>
        <v>0</v>
      </c>
      <c r="E27" s="78">
        <f>0</f>
        <v>0</v>
      </c>
      <c r="F27" s="246"/>
      <c r="G27" s="246"/>
      <c r="H27" s="246"/>
    </row>
    <row r="28" spans="1:8" s="9" customFormat="1" ht="15" customHeight="1" x14ac:dyDescent="0.2">
      <c r="A28" s="76" t="s">
        <v>145</v>
      </c>
      <c r="B28" s="78">
        <f>0</f>
        <v>0</v>
      </c>
      <c r="C28" s="78">
        <f>0</f>
        <v>0</v>
      </c>
      <c r="D28" s="78">
        <f>0</f>
        <v>0</v>
      </c>
      <c r="E28" s="78">
        <f>0</f>
        <v>0</v>
      </c>
      <c r="F28" s="246"/>
      <c r="G28" s="246"/>
      <c r="H28" s="246"/>
    </row>
    <row r="29" spans="1:8" s="9" customFormat="1" ht="15" customHeight="1" x14ac:dyDescent="0.2">
      <c r="A29" s="76" t="s">
        <v>146</v>
      </c>
      <c r="B29" s="79">
        <f>B28+B27</f>
        <v>0</v>
      </c>
      <c r="C29" s="79">
        <f>C28+C27</f>
        <v>0</v>
      </c>
      <c r="D29" s="79">
        <f t="shared" ref="D29:H29" si="1">D28+D27</f>
        <v>0</v>
      </c>
      <c r="E29" s="79">
        <f t="shared" si="1"/>
        <v>0</v>
      </c>
      <c r="F29" s="242">
        <f t="shared" si="1"/>
        <v>0</v>
      </c>
      <c r="G29" s="242">
        <f t="shared" si="1"/>
        <v>0</v>
      </c>
      <c r="H29" s="242">
        <f t="shared" si="1"/>
        <v>0</v>
      </c>
    </row>
    <row r="30" spans="1:8" s="9" customFormat="1" ht="15" customHeight="1" x14ac:dyDescent="0.2">
      <c r="A30" s="80" t="s">
        <v>147</v>
      </c>
      <c r="B30" s="78">
        <f>0</f>
        <v>0</v>
      </c>
      <c r="C30" s="78">
        <f>0</f>
        <v>0</v>
      </c>
      <c r="D30" s="78">
        <f>0</f>
        <v>0</v>
      </c>
      <c r="E30" s="78">
        <f>0</f>
        <v>0</v>
      </c>
      <c r="F30" s="246"/>
      <c r="G30" s="246"/>
      <c r="H30" s="246"/>
    </row>
    <row r="31" spans="1:8" s="9" customFormat="1" ht="15" customHeight="1" x14ac:dyDescent="0.2">
      <c r="A31" s="104"/>
      <c r="B31" s="105"/>
      <c r="C31" s="105"/>
      <c r="D31" s="105"/>
      <c r="E31" s="105"/>
    </row>
  </sheetData>
  <sheetProtection selectLockedCells="1"/>
  <mergeCells count="5">
    <mergeCell ref="B6:E6"/>
    <mergeCell ref="A2:E2"/>
    <mergeCell ref="A4:A5"/>
    <mergeCell ref="A3:E3"/>
    <mergeCell ref="F3:H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7:E21 B22:C22 B27:E28 B30:E30"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0"/>
  <sheetViews>
    <sheetView zoomScale="80" zoomScaleNormal="80" workbookViewId="0"/>
  </sheetViews>
  <sheetFormatPr defaultColWidth="9.140625" defaultRowHeight="12.75" x14ac:dyDescent="0.2"/>
  <cols>
    <col min="1" max="1" width="9.85546875" style="113" customWidth="1"/>
    <col min="2" max="2" width="50.5703125" style="113" customWidth="1"/>
    <col min="3" max="3" width="13.140625" style="113" customWidth="1"/>
    <col min="4" max="4" width="18.5703125" style="113" customWidth="1"/>
    <col min="5" max="5" width="15.42578125" style="113" customWidth="1"/>
    <col min="6" max="7" width="18.5703125" style="113" customWidth="1"/>
    <col min="8" max="8" width="18.42578125" style="113" customWidth="1"/>
    <col min="9" max="9" width="20.140625" style="113" customWidth="1"/>
    <col min="10" max="15" width="20.140625" style="194" customWidth="1"/>
    <col min="16" max="17" width="50.5703125" style="113" customWidth="1"/>
    <col min="18" max="18" width="41.85546875" style="113" customWidth="1"/>
    <col min="19" max="16384" width="9.140625" style="113"/>
  </cols>
  <sheetData>
    <row r="1" spans="1:17" ht="20.100000000000001" customHeight="1" x14ac:dyDescent="0.2">
      <c r="A1" s="112" t="s">
        <v>214</v>
      </c>
      <c r="B1" s="112"/>
      <c r="C1" s="112"/>
      <c r="D1" s="112"/>
      <c r="E1" s="112"/>
      <c r="F1" s="112"/>
      <c r="G1" s="112"/>
      <c r="H1" s="112"/>
      <c r="I1" s="112"/>
      <c r="J1" s="112"/>
      <c r="K1" s="112"/>
      <c r="L1" s="112"/>
      <c r="M1" s="112"/>
      <c r="N1" s="112"/>
      <c r="O1" s="112"/>
    </row>
    <row r="2" spans="1:17" ht="20.100000000000001" customHeight="1" x14ac:dyDescent="0.2">
      <c r="A2" s="331" t="str">
        <f>'Institution ID'!C3</f>
        <v>Virginia State University</v>
      </c>
      <c r="B2" s="331"/>
      <c r="C2" s="331"/>
      <c r="D2" s="331"/>
      <c r="E2" s="331"/>
      <c r="F2" s="331"/>
      <c r="G2" s="331"/>
      <c r="H2" s="331"/>
      <c r="I2" s="331"/>
      <c r="J2" s="192"/>
      <c r="K2" s="192"/>
      <c r="L2" s="192"/>
      <c r="M2" s="192"/>
      <c r="N2" s="192"/>
      <c r="O2" s="192"/>
    </row>
    <row r="3" spans="1:17" s="116" customFormat="1" ht="20.100000000000001" customHeight="1" x14ac:dyDescent="0.2">
      <c r="A3" s="114" t="s">
        <v>215</v>
      </c>
      <c r="B3" s="115"/>
      <c r="C3" s="115"/>
      <c r="D3" s="115"/>
      <c r="E3" s="115"/>
      <c r="F3" s="115"/>
    </row>
    <row r="4" spans="1:17" s="117" customFormat="1" ht="30" customHeight="1" x14ac:dyDescent="0.2">
      <c r="A4" s="329" t="s">
        <v>235</v>
      </c>
      <c r="B4" s="329"/>
      <c r="C4" s="329"/>
      <c r="D4" s="329"/>
      <c r="E4" s="329"/>
      <c r="F4" s="329"/>
      <c r="G4" s="329"/>
      <c r="H4" s="329"/>
      <c r="I4" s="329"/>
      <c r="J4" s="329"/>
      <c r="K4" s="329"/>
      <c r="L4" s="329"/>
      <c r="M4" s="329"/>
      <c r="N4" s="329"/>
      <c r="O4" s="329"/>
      <c r="P4" s="329"/>
      <c r="Q4" s="329"/>
    </row>
    <row r="5" spans="1:17" s="117" customFormat="1" ht="79.5" customHeight="1" thickBot="1" x14ac:dyDescent="0.25">
      <c r="A5" s="330"/>
      <c r="B5" s="330"/>
      <c r="C5" s="330"/>
      <c r="D5" s="330"/>
      <c r="E5" s="330"/>
      <c r="F5" s="330"/>
      <c r="G5" s="330"/>
      <c r="H5" s="330"/>
      <c r="I5" s="330"/>
      <c r="J5" s="330"/>
      <c r="K5" s="330"/>
      <c r="L5" s="330"/>
      <c r="M5" s="330"/>
      <c r="N5" s="330"/>
      <c r="O5" s="330"/>
      <c r="P5" s="330"/>
      <c r="Q5" s="330"/>
    </row>
    <row r="6" spans="1:17" s="118" customFormat="1" ht="20.100000000000001" customHeight="1" thickBot="1" x14ac:dyDescent="0.25">
      <c r="A6" s="332" t="s">
        <v>25</v>
      </c>
      <c r="B6" s="335" t="s">
        <v>160</v>
      </c>
      <c r="C6" s="336"/>
      <c r="D6" s="336"/>
      <c r="E6" s="336"/>
      <c r="F6" s="336"/>
      <c r="G6" s="336"/>
      <c r="H6" s="336"/>
      <c r="I6" s="336"/>
      <c r="J6" s="336"/>
      <c r="K6" s="336"/>
      <c r="L6" s="336"/>
      <c r="M6" s="336"/>
      <c r="N6" s="336"/>
      <c r="O6" s="336"/>
      <c r="P6" s="336"/>
      <c r="Q6" s="337"/>
    </row>
    <row r="7" spans="1:17" s="118" customFormat="1" ht="20.100000000000001" customHeight="1" thickBot="1" x14ac:dyDescent="0.25">
      <c r="A7" s="333"/>
      <c r="C7" s="119"/>
      <c r="D7" s="355" t="s">
        <v>139</v>
      </c>
      <c r="E7" s="356"/>
      <c r="F7" s="356"/>
      <c r="G7" s="356"/>
      <c r="H7" s="356"/>
      <c r="I7" s="356"/>
      <c r="J7" s="356"/>
      <c r="K7" s="356"/>
      <c r="L7" s="356"/>
      <c r="M7" s="356"/>
      <c r="N7" s="356"/>
      <c r="O7" s="357"/>
      <c r="P7" s="120" t="s">
        <v>161</v>
      </c>
      <c r="Q7" s="121" t="s">
        <v>162</v>
      </c>
    </row>
    <row r="8" spans="1:17" s="118" customFormat="1" ht="20.100000000000001" customHeight="1" thickBot="1" x14ac:dyDescent="0.25">
      <c r="A8" s="333"/>
      <c r="B8" s="338" t="s">
        <v>26</v>
      </c>
      <c r="C8" s="351" t="s">
        <v>122</v>
      </c>
      <c r="D8" s="342"/>
      <c r="E8" s="342"/>
      <c r="F8" s="342"/>
      <c r="G8" s="342"/>
      <c r="H8" s="342"/>
      <c r="I8" s="342"/>
      <c r="J8" s="195"/>
      <c r="K8" s="195"/>
      <c r="L8" s="195"/>
      <c r="M8" s="195"/>
      <c r="N8" s="195"/>
      <c r="O8" s="195"/>
      <c r="P8" s="348" t="s">
        <v>163</v>
      </c>
      <c r="Q8" s="345" t="s">
        <v>164</v>
      </c>
    </row>
    <row r="9" spans="1:17" s="118" customFormat="1" ht="20.100000000000001" customHeight="1" thickBot="1" x14ac:dyDescent="0.25">
      <c r="A9" s="333"/>
      <c r="B9" s="339"/>
      <c r="C9" s="352"/>
      <c r="D9" s="341" t="s">
        <v>137</v>
      </c>
      <c r="E9" s="342"/>
      <c r="F9" s="343"/>
      <c r="G9" s="344" t="s">
        <v>138</v>
      </c>
      <c r="H9" s="336"/>
      <c r="I9" s="336"/>
      <c r="J9" s="354" t="s">
        <v>284</v>
      </c>
      <c r="K9" s="322"/>
      <c r="L9" s="322"/>
      <c r="M9" s="354" t="s">
        <v>285</v>
      </c>
      <c r="N9" s="322"/>
      <c r="O9" s="322"/>
      <c r="P9" s="349"/>
      <c r="Q9" s="346"/>
    </row>
    <row r="10" spans="1:17" s="118" customFormat="1" ht="52.5" customHeight="1" thickBot="1" x14ac:dyDescent="0.25">
      <c r="A10" s="334"/>
      <c r="B10" s="340"/>
      <c r="C10" s="353"/>
      <c r="D10" s="123" t="s">
        <v>119</v>
      </c>
      <c r="E10" s="123" t="s">
        <v>4</v>
      </c>
      <c r="F10" s="123" t="s">
        <v>118</v>
      </c>
      <c r="G10" s="123" t="s">
        <v>119</v>
      </c>
      <c r="H10" s="123" t="s">
        <v>4</v>
      </c>
      <c r="I10" s="123" t="s">
        <v>118</v>
      </c>
      <c r="J10" s="247" t="s">
        <v>119</v>
      </c>
      <c r="K10" s="247" t="s">
        <v>4</v>
      </c>
      <c r="L10" s="247" t="s">
        <v>118</v>
      </c>
      <c r="M10" s="247" t="s">
        <v>119</v>
      </c>
      <c r="N10" s="247" t="s">
        <v>4</v>
      </c>
      <c r="O10" s="247" t="s">
        <v>118</v>
      </c>
      <c r="P10" s="350"/>
      <c r="Q10" s="347"/>
    </row>
    <row r="11" spans="1:17" ht="20.100000000000001" customHeight="1" thickBot="1" x14ac:dyDescent="0.25">
      <c r="A11" s="124">
        <v>1</v>
      </c>
      <c r="B11" s="125" t="s">
        <v>247</v>
      </c>
      <c r="C11" s="126">
        <v>3</v>
      </c>
      <c r="D11" s="182">
        <v>10500</v>
      </c>
      <c r="E11" s="127">
        <v>10500</v>
      </c>
      <c r="F11" s="127">
        <f>0</f>
        <v>0</v>
      </c>
      <c r="G11" s="185">
        <v>10500</v>
      </c>
      <c r="H11" s="127">
        <v>10500</v>
      </c>
      <c r="I11" s="127">
        <f>0</f>
        <v>0</v>
      </c>
      <c r="J11" s="182">
        <v>10500</v>
      </c>
      <c r="K11" s="127">
        <v>10500</v>
      </c>
      <c r="L11" s="127">
        <f>0</f>
        <v>0</v>
      </c>
      <c r="M11" s="185">
        <v>10500</v>
      </c>
      <c r="N11" s="127">
        <v>10500</v>
      </c>
      <c r="O11" s="127">
        <f>0</f>
        <v>0</v>
      </c>
      <c r="P11" s="128"/>
      <c r="Q11" s="128"/>
    </row>
    <row r="12" spans="1:17" ht="31.7" customHeight="1" thickTop="1" thickBot="1" x14ac:dyDescent="0.25">
      <c r="A12" s="129">
        <v>2</v>
      </c>
      <c r="B12" s="130" t="s">
        <v>248</v>
      </c>
      <c r="C12" s="131">
        <v>3</v>
      </c>
      <c r="D12" s="183">
        <v>349000</v>
      </c>
      <c r="E12" s="132">
        <v>349000</v>
      </c>
      <c r="F12" s="132">
        <f>0</f>
        <v>0</v>
      </c>
      <c r="G12" s="186">
        <v>349000</v>
      </c>
      <c r="H12" s="132">
        <v>349000</v>
      </c>
      <c r="I12" s="132">
        <f>0</f>
        <v>0</v>
      </c>
      <c r="J12" s="183">
        <v>349000</v>
      </c>
      <c r="K12" s="132">
        <v>349000</v>
      </c>
      <c r="L12" s="132">
        <f>0</f>
        <v>0</v>
      </c>
      <c r="M12" s="186">
        <v>349000</v>
      </c>
      <c r="N12" s="132">
        <v>349000</v>
      </c>
      <c r="O12" s="132">
        <f>0</f>
        <v>0</v>
      </c>
      <c r="P12" s="133"/>
      <c r="Q12" s="133"/>
    </row>
    <row r="13" spans="1:17" ht="20.100000000000001" customHeight="1" thickTop="1" thickBot="1" x14ac:dyDescent="0.25">
      <c r="A13" s="129">
        <v>3</v>
      </c>
      <c r="B13" s="130" t="s">
        <v>255</v>
      </c>
      <c r="C13" s="126">
        <v>3</v>
      </c>
      <c r="D13" s="183">
        <v>31500</v>
      </c>
      <c r="E13" s="132">
        <v>31500</v>
      </c>
      <c r="F13" s="132">
        <f>0</f>
        <v>0</v>
      </c>
      <c r="G13" s="186">
        <v>31500</v>
      </c>
      <c r="H13" s="132">
        <v>31500</v>
      </c>
      <c r="I13" s="132">
        <f>0</f>
        <v>0</v>
      </c>
      <c r="J13" s="183">
        <v>31500</v>
      </c>
      <c r="K13" s="132">
        <v>31500</v>
      </c>
      <c r="L13" s="132">
        <f>0</f>
        <v>0</v>
      </c>
      <c r="M13" s="186">
        <v>31500</v>
      </c>
      <c r="N13" s="132">
        <v>31500</v>
      </c>
      <c r="O13" s="132">
        <f>0</f>
        <v>0</v>
      </c>
      <c r="P13" s="133"/>
      <c r="Q13" s="133"/>
    </row>
    <row r="14" spans="1:17" ht="26.45" customHeight="1" thickTop="1" thickBot="1" x14ac:dyDescent="0.25">
      <c r="A14" s="129">
        <v>4</v>
      </c>
      <c r="B14" s="130" t="s">
        <v>249</v>
      </c>
      <c r="C14" s="131">
        <v>3</v>
      </c>
      <c r="D14" s="183">
        <v>15750</v>
      </c>
      <c r="E14" s="132">
        <v>15750</v>
      </c>
      <c r="F14" s="132">
        <f>0</f>
        <v>0</v>
      </c>
      <c r="G14" s="186">
        <v>15750</v>
      </c>
      <c r="H14" s="132">
        <v>15750</v>
      </c>
      <c r="I14" s="132">
        <f>0</f>
        <v>0</v>
      </c>
      <c r="J14" s="183">
        <v>15750</v>
      </c>
      <c r="K14" s="132">
        <v>15750</v>
      </c>
      <c r="L14" s="132">
        <f>0</f>
        <v>0</v>
      </c>
      <c r="M14" s="186">
        <v>15750</v>
      </c>
      <c r="N14" s="132">
        <v>15750</v>
      </c>
      <c r="O14" s="132">
        <f>0</f>
        <v>0</v>
      </c>
      <c r="P14" s="133"/>
      <c r="Q14" s="133"/>
    </row>
    <row r="15" spans="1:17" ht="27.6" customHeight="1" thickTop="1" thickBot="1" x14ac:dyDescent="0.25">
      <c r="A15" s="134">
        <v>5</v>
      </c>
      <c r="B15" s="135" t="s">
        <v>250</v>
      </c>
      <c r="C15" s="131">
        <v>3</v>
      </c>
      <c r="D15" s="183">
        <v>21000</v>
      </c>
      <c r="E15" s="132">
        <v>21000</v>
      </c>
      <c r="F15" s="132">
        <f>0</f>
        <v>0</v>
      </c>
      <c r="G15" s="186">
        <v>21000</v>
      </c>
      <c r="H15" s="132">
        <v>21000</v>
      </c>
      <c r="I15" s="132">
        <f>0</f>
        <v>0</v>
      </c>
      <c r="J15" s="183">
        <v>21000</v>
      </c>
      <c r="K15" s="132">
        <v>21000</v>
      </c>
      <c r="L15" s="132">
        <f>0</f>
        <v>0</v>
      </c>
      <c r="M15" s="186">
        <v>21000</v>
      </c>
      <c r="N15" s="132">
        <v>21000</v>
      </c>
      <c r="O15" s="132">
        <f>0</f>
        <v>0</v>
      </c>
      <c r="P15" s="133"/>
      <c r="Q15" s="133"/>
    </row>
    <row r="16" spans="1:17" ht="30" customHeight="1" thickTop="1" thickBot="1" x14ac:dyDescent="0.25">
      <c r="A16" s="129">
        <v>6</v>
      </c>
      <c r="B16" s="130" t="s">
        <v>256</v>
      </c>
      <c r="C16" s="131">
        <v>3</v>
      </c>
      <c r="D16" s="183">
        <v>94500</v>
      </c>
      <c r="E16" s="132">
        <v>94500</v>
      </c>
      <c r="F16" s="132">
        <f>0</f>
        <v>0</v>
      </c>
      <c r="G16" s="186">
        <v>94500</v>
      </c>
      <c r="H16" s="132">
        <v>94500</v>
      </c>
      <c r="I16" s="132">
        <f>0</f>
        <v>0</v>
      </c>
      <c r="J16" s="183">
        <v>643200</v>
      </c>
      <c r="K16" s="132">
        <v>643200</v>
      </c>
      <c r="L16" s="132">
        <f>0</f>
        <v>0</v>
      </c>
      <c r="M16" s="183">
        <v>643200</v>
      </c>
      <c r="N16" s="132">
        <v>643200</v>
      </c>
      <c r="O16" s="132">
        <f>0</f>
        <v>0</v>
      </c>
      <c r="P16" s="133"/>
      <c r="Q16" s="133"/>
    </row>
    <row r="17" spans="1:18" ht="25.35" customHeight="1" thickTop="1" thickBot="1" x14ac:dyDescent="0.25">
      <c r="A17" s="129">
        <v>7</v>
      </c>
      <c r="B17" s="130" t="s">
        <v>251</v>
      </c>
      <c r="C17" s="131">
        <v>3</v>
      </c>
      <c r="D17" s="183">
        <v>52500</v>
      </c>
      <c r="E17" s="132">
        <v>52500</v>
      </c>
      <c r="F17" s="132">
        <f>0</f>
        <v>0</v>
      </c>
      <c r="G17" s="186">
        <v>52500</v>
      </c>
      <c r="H17" s="132">
        <v>52500</v>
      </c>
      <c r="I17" s="132">
        <f>0</f>
        <v>0</v>
      </c>
      <c r="J17" s="183">
        <v>52500</v>
      </c>
      <c r="K17" s="132">
        <v>52500</v>
      </c>
      <c r="L17" s="132">
        <f>0</f>
        <v>0</v>
      </c>
      <c r="M17" s="186">
        <v>52500</v>
      </c>
      <c r="N17" s="132">
        <v>52500</v>
      </c>
      <c r="O17" s="132">
        <f>0</f>
        <v>0</v>
      </c>
      <c r="P17" s="133"/>
      <c r="Q17" s="133"/>
    </row>
    <row r="18" spans="1:18" ht="20.100000000000001" customHeight="1" thickTop="1" thickBot="1" x14ac:dyDescent="0.25">
      <c r="A18" s="129">
        <v>8</v>
      </c>
      <c r="B18" s="130" t="s">
        <v>257</v>
      </c>
      <c r="C18" s="131">
        <v>3</v>
      </c>
      <c r="D18" s="183">
        <v>78750</v>
      </c>
      <c r="E18" s="132">
        <v>78750</v>
      </c>
      <c r="F18" s="132">
        <f>0</f>
        <v>0</v>
      </c>
      <c r="G18" s="186">
        <v>78750</v>
      </c>
      <c r="H18" s="132">
        <v>78750</v>
      </c>
      <c r="I18" s="132">
        <f>0</f>
        <v>0</v>
      </c>
      <c r="J18" s="183">
        <v>78750</v>
      </c>
      <c r="K18" s="132">
        <v>78750</v>
      </c>
      <c r="L18" s="132">
        <f>0</f>
        <v>0</v>
      </c>
      <c r="M18" s="186">
        <v>78750</v>
      </c>
      <c r="N18" s="132">
        <v>78750</v>
      </c>
      <c r="O18" s="132">
        <f>0</f>
        <v>0</v>
      </c>
      <c r="P18" s="133"/>
      <c r="Q18" s="133"/>
    </row>
    <row r="19" spans="1:18" ht="20.100000000000001" customHeight="1" thickTop="1" thickBot="1" x14ac:dyDescent="0.25">
      <c r="A19" s="129">
        <v>9</v>
      </c>
      <c r="B19" s="130" t="s">
        <v>258</v>
      </c>
      <c r="C19" s="126">
        <v>3</v>
      </c>
      <c r="D19" s="183">
        <f t="shared" ref="D19:D23" si="0">SUM(E19:F19)</f>
        <v>624363</v>
      </c>
      <c r="E19" s="132">
        <v>624363</v>
      </c>
      <c r="F19" s="132">
        <f>0</f>
        <v>0</v>
      </c>
      <c r="G19" s="186">
        <f t="shared" ref="G19:G23" si="1">SUM(H19:I19)</f>
        <v>624363</v>
      </c>
      <c r="H19" s="132">
        <v>624363</v>
      </c>
      <c r="I19" s="132">
        <f>0</f>
        <v>0</v>
      </c>
      <c r="J19" s="183">
        <f t="shared" ref="J19:J23" si="2">SUM(K19:L19)</f>
        <v>624363</v>
      </c>
      <c r="K19" s="132">
        <v>624363</v>
      </c>
      <c r="L19" s="132">
        <f>0</f>
        <v>0</v>
      </c>
      <c r="M19" s="186">
        <f t="shared" ref="M19:M20" si="3">SUM(N19:O19)</f>
        <v>624363</v>
      </c>
      <c r="N19" s="132">
        <v>624363</v>
      </c>
      <c r="O19" s="132">
        <f>0</f>
        <v>0</v>
      </c>
      <c r="P19" s="133"/>
      <c r="Q19" s="133"/>
    </row>
    <row r="20" spans="1:18" ht="25.7" customHeight="1" thickTop="1" thickBot="1" x14ac:dyDescent="0.25">
      <c r="A20" s="129">
        <v>10</v>
      </c>
      <c r="B20" s="130" t="s">
        <v>252</v>
      </c>
      <c r="C20" s="131">
        <v>3</v>
      </c>
      <c r="D20" s="183">
        <f t="shared" si="0"/>
        <v>50000</v>
      </c>
      <c r="E20" s="132">
        <v>50000</v>
      </c>
      <c r="F20" s="132">
        <f>0</f>
        <v>0</v>
      </c>
      <c r="G20" s="186">
        <f t="shared" si="1"/>
        <v>50000</v>
      </c>
      <c r="H20" s="132">
        <v>50000</v>
      </c>
      <c r="I20" s="132">
        <f>0</f>
        <v>0</v>
      </c>
      <c r="J20" s="183">
        <f t="shared" si="2"/>
        <v>50000</v>
      </c>
      <c r="K20" s="132">
        <v>50000</v>
      </c>
      <c r="L20" s="132">
        <f>0</f>
        <v>0</v>
      </c>
      <c r="M20" s="186">
        <f t="shared" si="3"/>
        <v>50000</v>
      </c>
      <c r="N20" s="132">
        <v>50000</v>
      </c>
      <c r="O20" s="132">
        <f>0</f>
        <v>0</v>
      </c>
      <c r="P20" s="133"/>
      <c r="Q20" s="133"/>
    </row>
    <row r="21" spans="1:18" ht="34.35" customHeight="1" thickTop="1" thickBot="1" x14ac:dyDescent="0.25">
      <c r="A21" s="129">
        <v>11</v>
      </c>
      <c r="B21" s="130" t="s">
        <v>253</v>
      </c>
      <c r="C21" s="131">
        <v>3</v>
      </c>
      <c r="D21" s="183">
        <f t="shared" si="0"/>
        <v>392107</v>
      </c>
      <c r="E21" s="132">
        <v>392107</v>
      </c>
      <c r="F21" s="132">
        <f>0</f>
        <v>0</v>
      </c>
      <c r="G21" s="186">
        <v>392107</v>
      </c>
      <c r="H21" s="132">
        <v>392107</v>
      </c>
      <c r="I21" s="132">
        <f>0</f>
        <v>0</v>
      </c>
      <c r="J21" s="183">
        <f t="shared" si="2"/>
        <v>392107</v>
      </c>
      <c r="K21" s="132">
        <v>392107</v>
      </c>
      <c r="L21" s="132">
        <f>0</f>
        <v>0</v>
      </c>
      <c r="M21" s="186">
        <v>392107</v>
      </c>
      <c r="N21" s="132">
        <v>392107</v>
      </c>
      <c r="O21" s="132">
        <f>0</f>
        <v>0</v>
      </c>
      <c r="P21" s="133"/>
      <c r="Q21" s="133"/>
    </row>
    <row r="22" spans="1:18" ht="20.100000000000001" customHeight="1" thickTop="1" thickBot="1" x14ac:dyDescent="0.25">
      <c r="A22" s="129"/>
      <c r="B22" s="130"/>
      <c r="C22" s="131"/>
      <c r="D22" s="183">
        <f t="shared" si="0"/>
        <v>0</v>
      </c>
      <c r="E22" s="132">
        <f>0</f>
        <v>0</v>
      </c>
      <c r="F22" s="132">
        <f>0</f>
        <v>0</v>
      </c>
      <c r="G22" s="186">
        <f t="shared" si="1"/>
        <v>0</v>
      </c>
      <c r="H22" s="132">
        <f>0</f>
        <v>0</v>
      </c>
      <c r="I22" s="132">
        <f>0</f>
        <v>0</v>
      </c>
      <c r="J22" s="183">
        <f t="shared" si="2"/>
        <v>0</v>
      </c>
      <c r="K22" s="132">
        <f>0</f>
        <v>0</v>
      </c>
      <c r="L22" s="132">
        <f>0</f>
        <v>0</v>
      </c>
      <c r="M22" s="186">
        <f t="shared" ref="M22:M23" si="4">SUM(N22:O22)</f>
        <v>0</v>
      </c>
      <c r="N22" s="132">
        <f>0</f>
        <v>0</v>
      </c>
      <c r="O22" s="132">
        <f>0</f>
        <v>0</v>
      </c>
      <c r="P22" s="133"/>
      <c r="Q22" s="133"/>
    </row>
    <row r="23" spans="1:18" ht="20.100000000000001" customHeight="1" thickTop="1" x14ac:dyDescent="0.2">
      <c r="A23" s="129"/>
      <c r="B23" s="130"/>
      <c r="C23" s="131"/>
      <c r="D23" s="184">
        <f t="shared" si="0"/>
        <v>0</v>
      </c>
      <c r="E23" s="132">
        <f>0</f>
        <v>0</v>
      </c>
      <c r="F23" s="132">
        <f>0</f>
        <v>0</v>
      </c>
      <c r="G23" s="187">
        <f t="shared" si="1"/>
        <v>0</v>
      </c>
      <c r="H23" s="132">
        <f>0</f>
        <v>0</v>
      </c>
      <c r="I23" s="132">
        <f>0</f>
        <v>0</v>
      </c>
      <c r="J23" s="184">
        <f t="shared" si="2"/>
        <v>0</v>
      </c>
      <c r="K23" s="132">
        <f>0</f>
        <v>0</v>
      </c>
      <c r="L23" s="132">
        <f>0</f>
        <v>0</v>
      </c>
      <c r="M23" s="187">
        <f t="shared" si="4"/>
        <v>0</v>
      </c>
      <c r="N23" s="132">
        <f>0</f>
        <v>0</v>
      </c>
      <c r="O23" s="132">
        <f>0</f>
        <v>0</v>
      </c>
      <c r="P23" s="133"/>
      <c r="Q23" s="133"/>
    </row>
    <row r="24" spans="1:18" ht="20.100000000000001" customHeight="1" x14ac:dyDescent="0.2">
      <c r="A24" s="323"/>
      <c r="B24" s="324"/>
      <c r="C24" s="324"/>
      <c r="D24" s="324"/>
      <c r="E24" s="324"/>
      <c r="F24" s="324"/>
      <c r="G24" s="324"/>
      <c r="H24" s="324"/>
      <c r="I24" s="324"/>
      <c r="J24" s="324"/>
      <c r="K24" s="324"/>
      <c r="L24" s="324"/>
      <c r="M24" s="324"/>
      <c r="N24" s="324"/>
      <c r="O24" s="324"/>
      <c r="P24" s="324"/>
      <c r="Q24" s="324"/>
    </row>
    <row r="25" spans="1:18" ht="41.1" customHeight="1" x14ac:dyDescent="0.2">
      <c r="A25" s="136"/>
      <c r="B25" s="137" t="s">
        <v>165</v>
      </c>
      <c r="C25" s="137"/>
      <c r="D25" s="68">
        <f>SUM(D11:D23)</f>
        <v>1719970</v>
      </c>
      <c r="E25" s="42">
        <f t="shared" ref="E25:O25" si="5">SUM(E11:E23)</f>
        <v>1719970</v>
      </c>
      <c r="F25" s="42">
        <f t="shared" si="5"/>
        <v>0</v>
      </c>
      <c r="G25" s="181">
        <f t="shared" si="5"/>
        <v>1719970</v>
      </c>
      <c r="H25" s="42">
        <f t="shared" si="5"/>
        <v>1719970</v>
      </c>
      <c r="I25" s="42">
        <f t="shared" si="5"/>
        <v>0</v>
      </c>
      <c r="J25" s="42">
        <f t="shared" si="5"/>
        <v>2268670</v>
      </c>
      <c r="K25" s="42">
        <f t="shared" si="5"/>
        <v>2268670</v>
      </c>
      <c r="L25" s="42">
        <f t="shared" si="5"/>
        <v>0</v>
      </c>
      <c r="M25" s="42">
        <f t="shared" si="5"/>
        <v>2268670</v>
      </c>
      <c r="N25" s="42">
        <f t="shared" si="5"/>
        <v>2268670</v>
      </c>
      <c r="O25" s="42">
        <f t="shared" si="5"/>
        <v>0</v>
      </c>
      <c r="P25" s="325"/>
      <c r="Q25" s="325"/>
    </row>
    <row r="26" spans="1:18" x14ac:dyDescent="0.2">
      <c r="A26" s="138"/>
    </row>
    <row r="27" spans="1:18" ht="18" x14ac:dyDescent="0.25">
      <c r="A27" s="139" t="s">
        <v>216</v>
      </c>
      <c r="B27" s="140"/>
      <c r="C27" s="140"/>
      <c r="D27" s="140"/>
      <c r="E27" s="140"/>
      <c r="F27" s="140"/>
      <c r="G27" s="140"/>
      <c r="H27" s="171"/>
      <c r="I27" s="141"/>
      <c r="J27" s="141"/>
      <c r="K27" s="141"/>
      <c r="L27" s="141"/>
      <c r="M27" s="141"/>
      <c r="N27" s="141"/>
      <c r="O27" s="141"/>
    </row>
    <row r="28" spans="1:18" ht="90.75" customHeight="1" thickBot="1" x14ac:dyDescent="0.25">
      <c r="A28" s="326" t="s">
        <v>234</v>
      </c>
      <c r="B28" s="327"/>
      <c r="C28" s="327"/>
      <c r="D28" s="327"/>
      <c r="E28" s="327"/>
      <c r="F28" s="327"/>
      <c r="G28" s="327"/>
      <c r="H28" s="327"/>
      <c r="I28" s="327"/>
      <c r="J28" s="327"/>
      <c r="K28" s="327"/>
      <c r="L28" s="327"/>
      <c r="M28" s="327"/>
      <c r="N28" s="327"/>
      <c r="O28" s="327"/>
      <c r="P28" s="327"/>
      <c r="Q28" s="327"/>
    </row>
    <row r="29" spans="1:18" ht="16.5" customHeight="1" thickBot="1" x14ac:dyDescent="0.25">
      <c r="A29" s="165"/>
      <c r="B29" s="363" t="s">
        <v>166</v>
      </c>
      <c r="C29" s="364"/>
      <c r="D29" s="360" t="s">
        <v>137</v>
      </c>
      <c r="E29" s="361"/>
      <c r="F29" s="362"/>
      <c r="G29" s="360" t="s">
        <v>138</v>
      </c>
      <c r="H29" s="361"/>
      <c r="I29" s="362"/>
      <c r="J29" s="321" t="s">
        <v>284</v>
      </c>
      <c r="K29" s="322"/>
      <c r="L29" s="304"/>
      <c r="M29" s="321" t="s">
        <v>285</v>
      </c>
      <c r="N29" s="322"/>
      <c r="O29" s="304"/>
      <c r="P29" s="143"/>
      <c r="Q29" s="328"/>
      <c r="R29" s="328"/>
    </row>
    <row r="30" spans="1:18" ht="51.75" customHeight="1" thickBot="1" x14ac:dyDescent="0.3">
      <c r="A30" s="165"/>
      <c r="B30" s="375" t="s">
        <v>0</v>
      </c>
      <c r="C30" s="376"/>
      <c r="D30" s="123" t="s">
        <v>119</v>
      </c>
      <c r="E30" s="123" t="s">
        <v>4</v>
      </c>
      <c r="F30" s="122" t="s">
        <v>118</v>
      </c>
      <c r="G30" s="123" t="s">
        <v>119</v>
      </c>
      <c r="H30" s="123" t="s">
        <v>4</v>
      </c>
      <c r="I30" s="122" t="s">
        <v>118</v>
      </c>
      <c r="J30" s="248" t="s">
        <v>119</v>
      </c>
      <c r="K30" s="248" t="s">
        <v>4</v>
      </c>
      <c r="L30" s="249" t="s">
        <v>118</v>
      </c>
      <c r="M30" s="248" t="s">
        <v>119</v>
      </c>
      <c r="N30" s="248" t="s">
        <v>4</v>
      </c>
      <c r="O30" s="249" t="s">
        <v>118</v>
      </c>
      <c r="P30" s="143"/>
      <c r="Q30" s="143"/>
      <c r="R30" s="144"/>
    </row>
    <row r="31" spans="1:18" ht="20.100000000000001" customHeight="1" x14ac:dyDescent="0.2">
      <c r="A31" s="142"/>
      <c r="B31" s="367" t="s">
        <v>120</v>
      </c>
      <c r="C31" s="368"/>
      <c r="D31" s="178">
        <f t="shared" ref="D31:O31" si="6">+D25</f>
        <v>1719970</v>
      </c>
      <c r="E31" s="179">
        <f t="shared" si="6"/>
        <v>1719970</v>
      </c>
      <c r="F31" s="179">
        <f t="shared" si="6"/>
        <v>0</v>
      </c>
      <c r="G31" s="180">
        <f t="shared" si="6"/>
        <v>1719970</v>
      </c>
      <c r="H31" s="179">
        <f t="shared" si="6"/>
        <v>1719970</v>
      </c>
      <c r="I31" s="179">
        <f t="shared" si="6"/>
        <v>0</v>
      </c>
      <c r="J31" s="250">
        <f t="shared" si="6"/>
        <v>2268670</v>
      </c>
      <c r="K31" s="250">
        <f t="shared" si="6"/>
        <v>2268670</v>
      </c>
      <c r="L31" s="250">
        <f t="shared" si="6"/>
        <v>0</v>
      </c>
      <c r="M31" s="250">
        <f t="shared" si="6"/>
        <v>2268670</v>
      </c>
      <c r="N31" s="250">
        <f t="shared" si="6"/>
        <v>2268670</v>
      </c>
      <c r="O31" s="250">
        <f t="shared" si="6"/>
        <v>0</v>
      </c>
      <c r="P31" s="145"/>
      <c r="Q31" s="145"/>
      <c r="R31" s="145"/>
    </row>
    <row r="32" spans="1:18" ht="20.100000000000001" customHeight="1" x14ac:dyDescent="0.2">
      <c r="A32" s="146"/>
      <c r="B32" s="374" t="s">
        <v>125</v>
      </c>
      <c r="C32" s="371"/>
      <c r="D32" s="147">
        <f>SUM(E32:F32)</f>
        <v>0</v>
      </c>
      <c r="E32" s="148">
        <f>0</f>
        <v>0</v>
      </c>
      <c r="F32" s="148">
        <f>0</f>
        <v>0</v>
      </c>
      <c r="G32" s="149">
        <f>SUM(H32:I32)</f>
        <v>0</v>
      </c>
      <c r="H32" s="148">
        <f>0</f>
        <v>0</v>
      </c>
      <c r="I32" s="148">
        <f>0</f>
        <v>0</v>
      </c>
      <c r="J32" s="251">
        <v>55796</v>
      </c>
      <c r="K32" s="148">
        <f>0</f>
        <v>0</v>
      </c>
      <c r="L32" s="148">
        <f>0</f>
        <v>0</v>
      </c>
      <c r="M32" s="251">
        <v>58586</v>
      </c>
      <c r="N32" s="148">
        <f>0</f>
        <v>0</v>
      </c>
      <c r="O32" s="148">
        <f>0</f>
        <v>0</v>
      </c>
      <c r="P32" s="150"/>
      <c r="Q32" s="150"/>
      <c r="R32" s="150"/>
    </row>
    <row r="33" spans="1:18" ht="20.100000000000001" customHeight="1" x14ac:dyDescent="0.2">
      <c r="A33" s="146"/>
      <c r="B33" s="374" t="s">
        <v>131</v>
      </c>
      <c r="C33" s="371"/>
      <c r="D33" s="151">
        <f>+F33</f>
        <v>0</v>
      </c>
      <c r="E33" s="152"/>
      <c r="F33" s="152">
        <f>0</f>
        <v>0</v>
      </c>
      <c r="G33" s="153">
        <f>+I33</f>
        <v>0</v>
      </c>
      <c r="H33" s="152"/>
      <c r="I33" s="152">
        <f>0</f>
        <v>0</v>
      </c>
      <c r="J33" s="252">
        <v>0.05</v>
      </c>
      <c r="K33" s="152">
        <v>0</v>
      </c>
      <c r="L33" s="152">
        <f>0</f>
        <v>0</v>
      </c>
      <c r="M33" s="252">
        <v>0.05</v>
      </c>
      <c r="N33" s="152">
        <v>0</v>
      </c>
      <c r="O33" s="152">
        <f>0</f>
        <v>0</v>
      </c>
      <c r="P33" s="154"/>
      <c r="Q33" s="154"/>
      <c r="R33" s="154"/>
    </row>
    <row r="34" spans="1:18" ht="20.100000000000001" customHeight="1" x14ac:dyDescent="0.2">
      <c r="A34" s="146"/>
      <c r="B34" s="155" t="s">
        <v>126</v>
      </c>
      <c r="C34" s="155"/>
      <c r="D34" s="147">
        <f>SUM(E34:F34)</f>
        <v>0</v>
      </c>
      <c r="E34" s="148">
        <f>0</f>
        <v>0</v>
      </c>
      <c r="F34" s="148">
        <f>0</f>
        <v>0</v>
      </c>
      <c r="G34" s="149">
        <f>SUM(H34:I34)</f>
        <v>0</v>
      </c>
      <c r="H34" s="148">
        <f>0</f>
        <v>0</v>
      </c>
      <c r="I34" s="148">
        <f>0</f>
        <v>0</v>
      </c>
      <c r="J34" s="251">
        <v>5776</v>
      </c>
      <c r="K34" s="148">
        <f>0</f>
        <v>0</v>
      </c>
      <c r="L34" s="148">
        <f>0</f>
        <v>0</v>
      </c>
      <c r="M34" s="251">
        <v>6064</v>
      </c>
      <c r="N34" s="148">
        <f>0</f>
        <v>0</v>
      </c>
      <c r="O34" s="148">
        <f>0</f>
        <v>0</v>
      </c>
      <c r="P34" s="150"/>
      <c r="Q34" s="150"/>
      <c r="R34" s="150"/>
    </row>
    <row r="35" spans="1:18" ht="20.100000000000001" customHeight="1" x14ac:dyDescent="0.2">
      <c r="A35" s="146"/>
      <c r="B35" s="155" t="s">
        <v>127</v>
      </c>
      <c r="C35" s="155"/>
      <c r="D35" s="151">
        <f>+F35</f>
        <v>0</v>
      </c>
      <c r="E35" s="152"/>
      <c r="F35" s="152">
        <f>0</f>
        <v>0</v>
      </c>
      <c r="G35" s="153">
        <f>+I35</f>
        <v>0</v>
      </c>
      <c r="H35" s="152"/>
      <c r="I35" s="152">
        <f>0</f>
        <v>0</v>
      </c>
      <c r="J35" s="252">
        <v>0.05</v>
      </c>
      <c r="K35" s="152">
        <v>0</v>
      </c>
      <c r="L35" s="152">
        <f>0</f>
        <v>0</v>
      </c>
      <c r="M35" s="252">
        <v>0.05</v>
      </c>
      <c r="N35" s="152">
        <v>0</v>
      </c>
      <c r="O35" s="152">
        <f>0</f>
        <v>0</v>
      </c>
      <c r="P35" s="154"/>
      <c r="Q35" s="154"/>
      <c r="R35" s="154"/>
    </row>
    <row r="36" spans="1:18" ht="20.100000000000001" customHeight="1" x14ac:dyDescent="0.2">
      <c r="A36" s="146"/>
      <c r="B36" s="155" t="s">
        <v>128</v>
      </c>
      <c r="C36" s="155"/>
      <c r="D36" s="147">
        <f>SUM(E36:F36)</f>
        <v>0</v>
      </c>
      <c r="E36" s="148">
        <f>0</f>
        <v>0</v>
      </c>
      <c r="F36" s="148">
        <f>0</f>
        <v>0</v>
      </c>
      <c r="G36" s="149">
        <f>SUM(H36:I36)</f>
        <v>0</v>
      </c>
      <c r="H36" s="148">
        <f>0</f>
        <v>0</v>
      </c>
      <c r="I36" s="148">
        <f>0</f>
        <v>0</v>
      </c>
      <c r="J36" s="251">
        <v>49092</v>
      </c>
      <c r="K36" s="148">
        <f>0</f>
        <v>0</v>
      </c>
      <c r="L36" s="148">
        <f>0</f>
        <v>0</v>
      </c>
      <c r="M36" s="251">
        <v>51547</v>
      </c>
      <c r="N36" s="148">
        <f>0</f>
        <v>0</v>
      </c>
      <c r="O36" s="148">
        <f>0</f>
        <v>0</v>
      </c>
      <c r="P36" s="150"/>
      <c r="Q36" s="150"/>
      <c r="R36" s="150"/>
    </row>
    <row r="37" spans="1:18" ht="20.100000000000001" customHeight="1" x14ac:dyDescent="0.2">
      <c r="A37" s="146"/>
      <c r="B37" s="155" t="s">
        <v>129</v>
      </c>
      <c r="C37" s="155"/>
      <c r="D37" s="151">
        <f>+F37</f>
        <v>0</v>
      </c>
      <c r="E37" s="152"/>
      <c r="F37" s="152">
        <f>0</f>
        <v>0</v>
      </c>
      <c r="G37" s="153">
        <f>+I37</f>
        <v>0</v>
      </c>
      <c r="H37" s="152"/>
      <c r="I37" s="152">
        <f>0</f>
        <v>0</v>
      </c>
      <c r="J37" s="252">
        <v>0.05</v>
      </c>
      <c r="K37" s="152">
        <v>0</v>
      </c>
      <c r="L37" s="152">
        <f>0</f>
        <v>0</v>
      </c>
      <c r="M37" s="252">
        <v>0.05</v>
      </c>
      <c r="N37" s="152">
        <v>0</v>
      </c>
      <c r="O37" s="152">
        <f>0</f>
        <v>0</v>
      </c>
      <c r="P37" s="154"/>
      <c r="Q37" s="154"/>
      <c r="R37" s="154"/>
    </row>
    <row r="38" spans="1:18" s="284" customFormat="1" ht="20.100000000000001" customHeight="1" x14ac:dyDescent="0.2">
      <c r="A38" s="286"/>
      <c r="B38" s="285" t="s">
        <v>289</v>
      </c>
      <c r="C38" s="285"/>
      <c r="D38" s="151"/>
      <c r="E38" s="252"/>
      <c r="F38" s="252"/>
      <c r="G38" s="153"/>
      <c r="H38" s="252"/>
      <c r="I38" s="252"/>
      <c r="J38" s="148">
        <v>34000</v>
      </c>
      <c r="K38" s="148">
        <f>0</f>
        <v>0</v>
      </c>
      <c r="L38" s="148">
        <f>0</f>
        <v>0</v>
      </c>
      <c r="M38" s="252">
        <v>0</v>
      </c>
      <c r="N38" s="148">
        <f>0</f>
        <v>0</v>
      </c>
      <c r="O38" s="148">
        <f>0</f>
        <v>0</v>
      </c>
      <c r="P38" s="154"/>
      <c r="Q38" s="154"/>
      <c r="R38" s="154"/>
    </row>
    <row r="39" spans="1:18" ht="20.100000000000001" customHeight="1" x14ac:dyDescent="0.2">
      <c r="A39" s="146"/>
      <c r="B39" s="371" t="s">
        <v>124</v>
      </c>
      <c r="C39" s="372"/>
      <c r="D39" s="147">
        <f>SUM(E39:F39)</f>
        <v>0</v>
      </c>
      <c r="E39" s="148">
        <f>0</f>
        <v>0</v>
      </c>
      <c r="F39" s="148">
        <f>0</f>
        <v>0</v>
      </c>
      <c r="G39" s="149">
        <f>SUM(H39:I39)</f>
        <v>0</v>
      </c>
      <c r="H39" s="148">
        <f>0</f>
        <v>0</v>
      </c>
      <c r="I39" s="148">
        <f>0</f>
        <v>0</v>
      </c>
      <c r="J39" s="251"/>
      <c r="K39" s="148"/>
      <c r="L39" s="148"/>
      <c r="M39" s="251"/>
      <c r="N39" s="148"/>
      <c r="O39" s="148"/>
      <c r="P39" s="150"/>
      <c r="Q39" s="150"/>
      <c r="R39" s="150"/>
    </row>
    <row r="40" spans="1:18" ht="20.100000000000001" customHeight="1" x14ac:dyDescent="0.2">
      <c r="A40" s="146"/>
      <c r="B40" s="371" t="s">
        <v>130</v>
      </c>
      <c r="C40" s="372"/>
      <c r="D40" s="151">
        <f>+F40</f>
        <v>0</v>
      </c>
      <c r="E40" s="152"/>
      <c r="F40" s="152">
        <f>0</f>
        <v>0</v>
      </c>
      <c r="G40" s="153">
        <f>+I40</f>
        <v>0</v>
      </c>
      <c r="H40" s="152"/>
      <c r="I40" s="152">
        <f>0</f>
        <v>0</v>
      </c>
      <c r="J40" s="252"/>
      <c r="K40" s="152"/>
      <c r="L40" s="152"/>
      <c r="M40" s="252"/>
      <c r="N40" s="152"/>
      <c r="O40" s="152"/>
      <c r="P40" s="154"/>
      <c r="Q40" s="154"/>
      <c r="R40" s="154"/>
    </row>
    <row r="41" spans="1:18" ht="20.100000000000001" customHeight="1" x14ac:dyDescent="0.2">
      <c r="A41" s="146"/>
      <c r="B41" s="371" t="s">
        <v>132</v>
      </c>
      <c r="C41" s="373"/>
      <c r="D41" s="147">
        <f t="shared" ref="D41:D48" si="7">SUM(E41:F41)</f>
        <v>0</v>
      </c>
      <c r="E41" s="148">
        <f>0</f>
        <v>0</v>
      </c>
      <c r="F41" s="148">
        <f>0</f>
        <v>0</v>
      </c>
      <c r="G41" s="149">
        <f t="shared" ref="G41:G48" si="8">SUM(H41:I41)</f>
        <v>0</v>
      </c>
      <c r="H41" s="148">
        <f>0</f>
        <v>0</v>
      </c>
      <c r="I41" s="148">
        <f>0</f>
        <v>0</v>
      </c>
      <c r="J41" s="251"/>
      <c r="K41" s="251"/>
      <c r="L41" s="251"/>
      <c r="M41" s="251"/>
      <c r="N41" s="251"/>
      <c r="O41" s="251"/>
    </row>
    <row r="42" spans="1:18" ht="20.100000000000001" customHeight="1" x14ac:dyDescent="0.2">
      <c r="A42" s="146"/>
      <c r="B42" s="370" t="s">
        <v>133</v>
      </c>
      <c r="C42" s="371"/>
      <c r="D42" s="147">
        <f t="shared" si="7"/>
        <v>0</v>
      </c>
      <c r="E42" s="148">
        <f>0</f>
        <v>0</v>
      </c>
      <c r="F42" s="148">
        <f>0</f>
        <v>0</v>
      </c>
      <c r="G42" s="149">
        <f t="shared" si="8"/>
        <v>0</v>
      </c>
      <c r="H42" s="148">
        <f>0</f>
        <v>0</v>
      </c>
      <c r="I42" s="148">
        <f>0</f>
        <v>0</v>
      </c>
      <c r="J42" s="251"/>
      <c r="K42" s="251"/>
      <c r="L42" s="251"/>
      <c r="M42" s="251"/>
      <c r="N42" s="251"/>
      <c r="O42" s="251"/>
      <c r="P42" s="156" t="s">
        <v>117</v>
      </c>
    </row>
    <row r="43" spans="1:18" ht="20.100000000000001" customHeight="1" x14ac:dyDescent="0.2">
      <c r="A43" s="146"/>
      <c r="B43" s="157" t="s">
        <v>152</v>
      </c>
      <c r="C43" s="158"/>
      <c r="D43" s="147">
        <f t="shared" si="7"/>
        <v>0</v>
      </c>
      <c r="E43" s="148">
        <f>0</f>
        <v>0</v>
      </c>
      <c r="F43" s="148">
        <f>0</f>
        <v>0</v>
      </c>
      <c r="G43" s="149">
        <f t="shared" si="8"/>
        <v>0</v>
      </c>
      <c r="H43" s="148">
        <f>0</f>
        <v>0</v>
      </c>
      <c r="I43" s="148">
        <f>0</f>
        <v>0</v>
      </c>
      <c r="J43" s="251"/>
      <c r="K43" s="251"/>
      <c r="L43" s="251"/>
      <c r="M43" s="251"/>
      <c r="N43" s="251"/>
      <c r="O43" s="251"/>
    </row>
    <row r="44" spans="1:18" ht="20.100000000000001" customHeight="1" x14ac:dyDescent="0.2">
      <c r="A44" s="146"/>
      <c r="B44" s="157" t="s">
        <v>153</v>
      </c>
      <c r="C44" s="158"/>
      <c r="D44" s="147">
        <f t="shared" si="7"/>
        <v>0</v>
      </c>
      <c r="E44" s="148">
        <f>0</f>
        <v>0</v>
      </c>
      <c r="F44" s="148">
        <f>0</f>
        <v>0</v>
      </c>
      <c r="G44" s="149">
        <f t="shared" si="8"/>
        <v>0</v>
      </c>
      <c r="H44" s="148">
        <f>0</f>
        <v>0</v>
      </c>
      <c r="I44" s="148">
        <f>0</f>
        <v>0</v>
      </c>
      <c r="J44" s="251"/>
      <c r="K44" s="251"/>
      <c r="L44" s="251"/>
      <c r="M44" s="251"/>
      <c r="N44" s="251"/>
      <c r="O44" s="251"/>
    </row>
    <row r="45" spans="1:18" ht="20.100000000000001" customHeight="1" x14ac:dyDescent="0.2">
      <c r="A45" s="146"/>
      <c r="B45" s="370" t="s">
        <v>154</v>
      </c>
      <c r="C45" s="371"/>
      <c r="D45" s="147">
        <f t="shared" si="7"/>
        <v>0</v>
      </c>
      <c r="E45" s="148">
        <f>0</f>
        <v>0</v>
      </c>
      <c r="F45" s="148">
        <f>0</f>
        <v>0</v>
      </c>
      <c r="G45" s="149">
        <f t="shared" si="8"/>
        <v>0</v>
      </c>
      <c r="H45" s="148">
        <f>0</f>
        <v>0</v>
      </c>
      <c r="I45" s="148">
        <f>0</f>
        <v>0</v>
      </c>
      <c r="J45" s="251"/>
      <c r="K45" s="251"/>
      <c r="L45" s="251"/>
      <c r="M45" s="251"/>
      <c r="N45" s="251"/>
      <c r="O45" s="251"/>
    </row>
    <row r="46" spans="1:18" ht="20.100000000000001" customHeight="1" x14ac:dyDescent="0.2">
      <c r="A46" s="146"/>
      <c r="B46" s="371" t="s">
        <v>155</v>
      </c>
      <c r="C46" s="373"/>
      <c r="D46" s="147">
        <f t="shared" si="7"/>
        <v>0</v>
      </c>
      <c r="E46" s="148">
        <f>0</f>
        <v>0</v>
      </c>
      <c r="F46" s="148">
        <f>0</f>
        <v>0</v>
      </c>
      <c r="G46" s="149">
        <f t="shared" si="8"/>
        <v>0</v>
      </c>
      <c r="H46" s="148">
        <f>0</f>
        <v>0</v>
      </c>
      <c r="I46" s="148">
        <f>0</f>
        <v>0</v>
      </c>
      <c r="J46" s="251"/>
      <c r="K46" s="251"/>
      <c r="L46" s="251"/>
      <c r="M46" s="251"/>
      <c r="N46" s="251"/>
      <c r="O46" s="251"/>
    </row>
    <row r="47" spans="1:18" ht="20.100000000000001" customHeight="1" x14ac:dyDescent="0.2">
      <c r="A47" s="146"/>
      <c r="B47" s="370" t="s">
        <v>156</v>
      </c>
      <c r="C47" s="371"/>
      <c r="D47" s="147">
        <f t="shared" ref="D47" si="9">SUM(E47:F47)</f>
        <v>0</v>
      </c>
      <c r="E47" s="148">
        <f>0</f>
        <v>0</v>
      </c>
      <c r="F47" s="148">
        <f>0</f>
        <v>0</v>
      </c>
      <c r="G47" s="149">
        <f t="shared" ref="G47" si="10">SUM(H47:I47)</f>
        <v>0</v>
      </c>
      <c r="H47" s="148">
        <f>0</f>
        <v>0</v>
      </c>
      <c r="I47" s="148">
        <f>0</f>
        <v>0</v>
      </c>
      <c r="J47" s="251"/>
      <c r="K47" s="251"/>
      <c r="L47" s="251"/>
      <c r="M47" s="251"/>
      <c r="N47" s="251"/>
      <c r="O47" s="251"/>
    </row>
    <row r="48" spans="1:18" ht="20.100000000000001" customHeight="1" x14ac:dyDescent="0.2">
      <c r="A48" s="146"/>
      <c r="B48" s="370" t="s">
        <v>157</v>
      </c>
      <c r="C48" s="371"/>
      <c r="D48" s="147">
        <f t="shared" si="7"/>
        <v>0</v>
      </c>
      <c r="E48" s="148">
        <f>0</f>
        <v>0</v>
      </c>
      <c r="F48" s="148">
        <f>0</f>
        <v>0</v>
      </c>
      <c r="G48" s="149">
        <f t="shared" si="8"/>
        <v>0</v>
      </c>
      <c r="H48" s="148">
        <f>0</f>
        <v>0</v>
      </c>
      <c r="I48" s="148">
        <f>0</f>
        <v>0</v>
      </c>
      <c r="J48" s="251"/>
      <c r="K48" s="251"/>
      <c r="L48" s="251"/>
      <c r="M48" s="251"/>
      <c r="N48" s="251"/>
      <c r="O48" s="251"/>
    </row>
    <row r="49" spans="1:15" ht="20.100000000000001" customHeight="1" x14ac:dyDescent="0.2">
      <c r="A49" s="159"/>
      <c r="B49" s="378" t="s">
        <v>2</v>
      </c>
      <c r="C49" s="379"/>
      <c r="D49" s="175">
        <f>SUM(D42:D48,D31,D32,D34,D36,D39,D41)</f>
        <v>1719970</v>
      </c>
      <c r="E49" s="175">
        <f>SUM(E42:E48,E31,E32,E34,E36,E39,E41)</f>
        <v>1719970</v>
      </c>
      <c r="F49" s="175">
        <f>SUM(F42:F48,F31,F32,F34,F36,F39,F41)</f>
        <v>0</v>
      </c>
      <c r="G49" s="176">
        <f>SUM(G41:G48,G31,G32,G34,G36,G39)</f>
        <v>1719970</v>
      </c>
      <c r="H49" s="177">
        <f>SUM(H41:H48,H31,H32,H34,H36,H39)</f>
        <v>1719970</v>
      </c>
      <c r="I49" s="175">
        <f>SUM(I42:I48,I31,I32,I34,I36,I39,I41)</f>
        <v>0</v>
      </c>
      <c r="J49" s="175">
        <f t="shared" ref="J49:O49" si="11">SUM(J42:J48,J31,J32,J34,J36,J39,J41)</f>
        <v>2379334</v>
      </c>
      <c r="K49" s="175">
        <f t="shared" si="11"/>
        <v>2268670</v>
      </c>
      <c r="L49" s="175">
        <f t="shared" si="11"/>
        <v>0</v>
      </c>
      <c r="M49" s="175">
        <f t="shared" si="11"/>
        <v>2384867</v>
      </c>
      <c r="N49" s="175">
        <f t="shared" si="11"/>
        <v>2268670</v>
      </c>
      <c r="O49" s="175">
        <f t="shared" si="11"/>
        <v>0</v>
      </c>
    </row>
    <row r="50" spans="1:15" x14ac:dyDescent="0.2">
      <c r="B50" s="160" t="s">
        <v>1</v>
      </c>
      <c r="C50" s="161"/>
      <c r="D50" s="161"/>
      <c r="E50" s="161"/>
      <c r="F50" s="161"/>
    </row>
    <row r="51" spans="1:15" x14ac:dyDescent="0.2">
      <c r="B51" s="369" t="s">
        <v>121</v>
      </c>
      <c r="C51" s="369"/>
      <c r="D51" s="369"/>
      <c r="E51" s="369"/>
      <c r="F51" s="369"/>
      <c r="G51" s="369"/>
      <c r="H51" s="369"/>
      <c r="I51" s="369"/>
      <c r="J51" s="193"/>
      <c r="K51" s="193"/>
      <c r="L51" s="193"/>
      <c r="M51" s="193"/>
      <c r="N51" s="193"/>
      <c r="O51" s="193"/>
    </row>
    <row r="52" spans="1:15" x14ac:dyDescent="0.2">
      <c r="B52" s="369" t="s">
        <v>11</v>
      </c>
      <c r="C52" s="369"/>
      <c r="D52" s="369"/>
      <c r="E52" s="369"/>
      <c r="F52" s="369"/>
      <c r="G52" s="369"/>
      <c r="H52" s="369"/>
      <c r="I52" s="369"/>
      <c r="J52" s="193"/>
      <c r="K52" s="193"/>
      <c r="L52" s="193"/>
      <c r="M52" s="193"/>
      <c r="N52" s="193"/>
      <c r="O52" s="193"/>
    </row>
    <row r="53" spans="1:15" x14ac:dyDescent="0.2">
      <c r="B53" s="172" t="s">
        <v>242</v>
      </c>
      <c r="C53" s="172"/>
      <c r="D53" s="172"/>
      <c r="E53" s="172"/>
      <c r="F53" s="172"/>
      <c r="G53" s="172"/>
      <c r="H53" s="172"/>
      <c r="I53" s="172"/>
      <c r="J53" s="193"/>
      <c r="K53" s="193"/>
      <c r="L53" s="193"/>
      <c r="M53" s="193"/>
      <c r="N53" s="193"/>
      <c r="O53" s="193"/>
    </row>
    <row r="54" spans="1:15" x14ac:dyDescent="0.2">
      <c r="B54" s="162"/>
      <c r="C54" s="162"/>
      <c r="D54" s="162"/>
      <c r="E54" s="162"/>
      <c r="F54" s="162"/>
      <c r="G54" s="162"/>
      <c r="H54" s="162"/>
      <c r="I54" s="162"/>
      <c r="J54" s="162"/>
      <c r="K54" s="162"/>
      <c r="L54" s="162"/>
      <c r="M54" s="162"/>
      <c r="N54" s="162"/>
      <c r="O54" s="162"/>
    </row>
    <row r="55" spans="1:15" ht="15.75" x14ac:dyDescent="0.25">
      <c r="B55" s="162"/>
      <c r="C55" s="162"/>
      <c r="D55" s="162"/>
      <c r="E55" s="162"/>
      <c r="F55" s="162"/>
      <c r="G55" s="162"/>
      <c r="J55" s="168" t="s">
        <v>232</v>
      </c>
      <c r="K55" s="166"/>
      <c r="L55" s="166"/>
      <c r="M55" s="166"/>
      <c r="N55" s="166"/>
      <c r="O55" s="166"/>
    </row>
    <row r="56" spans="1:15" ht="15.75" x14ac:dyDescent="0.25">
      <c r="J56" s="358" t="s">
        <v>231</v>
      </c>
      <c r="K56" s="359"/>
      <c r="L56" s="365" t="s">
        <v>236</v>
      </c>
      <c r="M56" s="366"/>
      <c r="N56" s="255"/>
      <c r="O56" s="255"/>
    </row>
    <row r="57" spans="1:15" ht="15.75" x14ac:dyDescent="0.2">
      <c r="J57" s="167" t="s">
        <v>137</v>
      </c>
      <c r="K57" s="167" t="s">
        <v>138</v>
      </c>
      <c r="L57" s="169" t="s">
        <v>137</v>
      </c>
      <c r="M57" s="253" t="s">
        <v>138</v>
      </c>
      <c r="N57" s="255"/>
      <c r="O57" s="255"/>
    </row>
    <row r="58" spans="1:15" ht="15" x14ac:dyDescent="0.2">
      <c r="J58" s="173">
        <f>'2-Tuit &amp; Oth NGF Rev'!G22-'2-Tuit &amp; Oth NGF Rev'!F22-'3-Academic-Financial'!L49</f>
        <v>0</v>
      </c>
      <c r="K58" s="173">
        <f>'2-Tuit &amp; Oth NGF Rev'!H22-'2-Tuit &amp; Oth NGF Rev'!F22-'3-Academic-Financial'!O49</f>
        <v>0</v>
      </c>
      <c r="L58" s="170"/>
      <c r="M58" s="254"/>
      <c r="N58" s="256"/>
      <c r="O58" s="256"/>
    </row>
    <row r="60" spans="1:15" x14ac:dyDescent="0.2">
      <c r="B60" s="377"/>
      <c r="C60" s="377"/>
      <c r="D60" s="377"/>
      <c r="E60" s="377"/>
      <c r="F60" s="377"/>
    </row>
  </sheetData>
  <sheetProtection insertRows="0" selectLockedCells="1" selectUnlockedCells="1"/>
  <mergeCells count="41">
    <mergeCell ref="B60:F60"/>
    <mergeCell ref="B45:C45"/>
    <mergeCell ref="B49:C49"/>
    <mergeCell ref="B47:C47"/>
    <mergeCell ref="B46:C46"/>
    <mergeCell ref="J56:K56"/>
    <mergeCell ref="D29:F29"/>
    <mergeCell ref="B29:C29"/>
    <mergeCell ref="L56:M56"/>
    <mergeCell ref="B31:C31"/>
    <mergeCell ref="B52:I52"/>
    <mergeCell ref="B51:I51"/>
    <mergeCell ref="B48:C48"/>
    <mergeCell ref="B40:C40"/>
    <mergeCell ref="B42:C42"/>
    <mergeCell ref="B41:C41"/>
    <mergeCell ref="B33:C33"/>
    <mergeCell ref="G29:I29"/>
    <mergeCell ref="B30:C30"/>
    <mergeCell ref="B39:C39"/>
    <mergeCell ref="B32:C32"/>
    <mergeCell ref="A4:Q5"/>
    <mergeCell ref="A2:I2"/>
    <mergeCell ref="A6:A10"/>
    <mergeCell ref="B6:Q6"/>
    <mergeCell ref="B8:B10"/>
    <mergeCell ref="D9:F9"/>
    <mergeCell ref="G9:I9"/>
    <mergeCell ref="Q8:Q10"/>
    <mergeCell ref="P8:P10"/>
    <mergeCell ref="D8:I8"/>
    <mergeCell ref="C8:C10"/>
    <mergeCell ref="J9:L9"/>
    <mergeCell ref="M9:O9"/>
    <mergeCell ref="D7:O7"/>
    <mergeCell ref="J29:L29"/>
    <mergeCell ref="M29:O29"/>
    <mergeCell ref="A24:Q24"/>
    <mergeCell ref="P25:Q25"/>
    <mergeCell ref="A28:Q28"/>
    <mergeCell ref="Q29:R29"/>
  </mergeCells>
  <phoneticPr fontId="10" type="noConversion"/>
  <pageMargins left="0.7" right="0.45" top="0.25" bottom="0.5" header="0" footer="0.15"/>
  <pageSetup paperSize="17" scale="63" fitToHeight="0" orientation="landscape" horizontalDpi="1200" verticalDpi="1200" r:id="rId1"/>
  <headerFooter>
    <oddFooter>&amp;L2017 Six-Year Plan - Academic-Financial Plan&amp;C&amp;P of &amp;N&amp;RSCHEV - 5/23/17</oddFooter>
  </headerFooter>
  <ignoredErrors>
    <ignoredError sqref="G20 G48 D39:D40 G39:G46 G22:G23 G32:G37 D33:D3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4"/>
  <sheetViews>
    <sheetView topLeftCell="B1" zoomScale="80" zoomScaleNormal="80" workbookViewId="0">
      <selection activeCell="H15" sqref="H15"/>
    </sheetView>
  </sheetViews>
  <sheetFormatPr defaultColWidth="9.140625" defaultRowHeight="12.75" x14ac:dyDescent="0.2"/>
  <cols>
    <col min="1" max="1" width="9.140625" style="8"/>
    <col min="2" max="2" width="50.5703125" style="8" customWidth="1"/>
    <col min="3" max="3" width="14.140625" style="8" customWidth="1"/>
    <col min="4" max="4" width="18.5703125" style="8" customWidth="1"/>
    <col min="5" max="5" width="15.42578125" style="8" customWidth="1"/>
    <col min="6" max="6" width="18.5703125" style="8" customWidth="1"/>
    <col min="7" max="11" width="16.42578125" style="8" customWidth="1"/>
    <col min="12" max="12" width="41.85546875" style="8" customWidth="1"/>
    <col min="13" max="16384" width="9.140625" style="8"/>
  </cols>
  <sheetData>
    <row r="1" spans="1:12" ht="20.100000000000001" customHeight="1" x14ac:dyDescent="0.2">
      <c r="A1" s="83" t="s">
        <v>217</v>
      </c>
      <c r="B1" s="83"/>
      <c r="C1" s="83"/>
      <c r="D1" s="83"/>
      <c r="E1" s="83"/>
      <c r="F1" s="83"/>
      <c r="G1" s="83"/>
      <c r="H1" s="83"/>
      <c r="I1" s="83"/>
      <c r="J1" s="83"/>
      <c r="K1" s="83"/>
    </row>
    <row r="2" spans="1:12" ht="20.100000000000001" customHeight="1" x14ac:dyDescent="0.2">
      <c r="A2" s="387" t="str">
        <f>'Institution ID'!C3</f>
        <v>Virginia State University</v>
      </c>
      <c r="B2" s="387"/>
      <c r="C2" s="387"/>
      <c r="D2" s="387"/>
      <c r="E2" s="387"/>
      <c r="F2" s="387"/>
      <c r="G2" s="387"/>
      <c r="H2" s="196"/>
      <c r="I2" s="196"/>
      <c r="J2" s="196"/>
      <c r="K2" s="196"/>
    </row>
    <row r="3" spans="1:12" s="7" customFormat="1" ht="30" customHeight="1" x14ac:dyDescent="0.2">
      <c r="A3" s="396" t="s">
        <v>240</v>
      </c>
      <c r="B3" s="396"/>
      <c r="C3" s="396"/>
      <c r="D3" s="396"/>
      <c r="E3" s="396"/>
      <c r="F3" s="396"/>
      <c r="G3" s="396"/>
      <c r="H3" s="396"/>
      <c r="I3" s="396"/>
      <c r="J3" s="396"/>
      <c r="K3" s="396"/>
      <c r="L3" s="396"/>
    </row>
    <row r="4" spans="1:12" s="7" customFormat="1" ht="60.6" customHeight="1" thickBot="1" x14ac:dyDescent="0.25">
      <c r="A4" s="397"/>
      <c r="B4" s="398"/>
      <c r="C4" s="398"/>
      <c r="D4" s="398"/>
      <c r="E4" s="398"/>
      <c r="F4" s="398"/>
      <c r="G4" s="398"/>
      <c r="H4" s="398"/>
      <c r="I4" s="398"/>
      <c r="J4" s="398"/>
      <c r="K4" s="398"/>
      <c r="L4" s="397"/>
    </row>
    <row r="5" spans="1:12" s="3" customFormat="1" ht="20.100000000000001" customHeight="1" x14ac:dyDescent="0.2">
      <c r="A5" s="388" t="s">
        <v>25</v>
      </c>
      <c r="B5" s="403" t="s">
        <v>135</v>
      </c>
      <c r="C5" s="403"/>
      <c r="D5" s="403"/>
      <c r="E5" s="403"/>
      <c r="F5" s="403"/>
      <c r="G5" s="403"/>
      <c r="H5" s="403"/>
      <c r="I5" s="403"/>
      <c r="J5" s="403"/>
      <c r="K5" s="403"/>
      <c r="L5" s="383" t="s">
        <v>136</v>
      </c>
    </row>
    <row r="6" spans="1:12" s="3" customFormat="1" ht="20.100000000000001" customHeight="1" x14ac:dyDescent="0.2">
      <c r="A6" s="389"/>
      <c r="B6" s="263"/>
      <c r="C6" s="264"/>
      <c r="D6" s="403" t="s">
        <v>139</v>
      </c>
      <c r="E6" s="403"/>
      <c r="F6" s="403"/>
      <c r="G6" s="403"/>
      <c r="H6" s="403"/>
      <c r="I6" s="403"/>
      <c r="J6" s="403"/>
      <c r="K6" s="403"/>
      <c r="L6" s="384"/>
    </row>
    <row r="7" spans="1:12" s="3" customFormat="1" ht="20.100000000000001" customHeight="1" thickBot="1" x14ac:dyDescent="0.25">
      <c r="A7" s="390"/>
      <c r="B7" s="385" t="s">
        <v>167</v>
      </c>
      <c r="C7" s="393" t="s">
        <v>122</v>
      </c>
      <c r="D7" s="395"/>
      <c r="E7" s="395"/>
      <c r="F7" s="395"/>
      <c r="G7" s="395"/>
      <c r="H7" s="257"/>
      <c r="I7" s="257"/>
      <c r="J7" s="257"/>
      <c r="K7" s="257"/>
      <c r="L7" s="385"/>
    </row>
    <row r="8" spans="1:12" s="3" customFormat="1" ht="20.100000000000001" customHeight="1" thickBot="1" x14ac:dyDescent="0.25">
      <c r="A8" s="390"/>
      <c r="B8" s="385"/>
      <c r="C8" s="393"/>
      <c r="D8" s="381" t="s">
        <v>137</v>
      </c>
      <c r="E8" s="382"/>
      <c r="F8" s="386" t="s">
        <v>138</v>
      </c>
      <c r="G8" s="382"/>
      <c r="H8" s="399" t="s">
        <v>284</v>
      </c>
      <c r="I8" s="400"/>
      <c r="J8" s="401" t="s">
        <v>285</v>
      </c>
      <c r="K8" s="402"/>
      <c r="L8" s="385"/>
    </row>
    <row r="9" spans="1:12" s="3" customFormat="1" ht="42" customHeight="1" thickBot="1" x14ac:dyDescent="0.25">
      <c r="A9" s="391"/>
      <c r="B9" s="392"/>
      <c r="C9" s="394"/>
      <c r="D9" s="84" t="s">
        <v>119</v>
      </c>
      <c r="E9" s="85" t="s">
        <v>134</v>
      </c>
      <c r="F9" s="86" t="s">
        <v>119</v>
      </c>
      <c r="G9" s="85" t="s">
        <v>134</v>
      </c>
      <c r="H9" s="260" t="s">
        <v>119</v>
      </c>
      <c r="I9" s="261" t="s">
        <v>134</v>
      </c>
      <c r="J9" s="260" t="s">
        <v>119</v>
      </c>
      <c r="K9" s="262" t="s">
        <v>134</v>
      </c>
      <c r="L9" s="385"/>
    </row>
    <row r="10" spans="1:12" ht="19.5" thickTop="1" thickBot="1" x14ac:dyDescent="0.25">
      <c r="A10" s="66">
        <v>1</v>
      </c>
      <c r="B10" s="189"/>
      <c r="C10" s="131"/>
      <c r="D10" s="64"/>
      <c r="E10" s="64"/>
      <c r="F10" s="64"/>
      <c r="G10" s="64"/>
      <c r="H10" s="258"/>
      <c r="I10" s="258"/>
      <c r="J10" s="258"/>
      <c r="K10" s="258"/>
      <c r="L10" s="70"/>
    </row>
    <row r="11" spans="1:12" ht="19.5" thickTop="1" thickBot="1" x14ac:dyDescent="0.3">
      <c r="A11" s="67">
        <v>2</v>
      </c>
      <c r="B11" s="188"/>
      <c r="C11" s="131"/>
      <c r="D11" s="65"/>
      <c r="E11" s="65"/>
      <c r="F11" s="65"/>
      <c r="G11" s="65"/>
      <c r="H11" s="65"/>
      <c r="I11" s="65"/>
      <c r="J11" s="65"/>
      <c r="K11" s="65"/>
      <c r="L11" s="190"/>
    </row>
    <row r="12" spans="1:12" ht="19.5" thickTop="1" thickBot="1" x14ac:dyDescent="0.25">
      <c r="A12" s="67">
        <v>3</v>
      </c>
      <c r="B12" s="188"/>
      <c r="C12" s="131"/>
      <c r="D12" s="74"/>
      <c r="E12" s="74"/>
      <c r="F12" s="74"/>
      <c r="G12" s="74"/>
      <c r="H12" s="259"/>
      <c r="I12" s="259"/>
      <c r="J12" s="259"/>
      <c r="K12" s="259"/>
      <c r="L12" s="191"/>
    </row>
    <row r="13" spans="1:12" s="69" customFormat="1" ht="15.75" thickTop="1" x14ac:dyDescent="0.2">
      <c r="A13" s="42"/>
      <c r="B13" s="42"/>
      <c r="C13" s="71"/>
      <c r="D13" s="68">
        <f t="shared" ref="D13:K13" si="0">SUM(D10:D12)</f>
        <v>0</v>
      </c>
      <c r="E13" s="72">
        <f t="shared" si="0"/>
        <v>0</v>
      </c>
      <c r="F13" s="73">
        <f t="shared" si="0"/>
        <v>0</v>
      </c>
      <c r="G13" s="72">
        <f t="shared" si="0"/>
        <v>0</v>
      </c>
      <c r="H13" s="72">
        <f t="shared" si="0"/>
        <v>0</v>
      </c>
      <c r="I13" s="72">
        <f t="shared" si="0"/>
        <v>0</v>
      </c>
      <c r="J13" s="72">
        <f t="shared" si="0"/>
        <v>0</v>
      </c>
      <c r="K13" s="72">
        <f t="shared" si="0"/>
        <v>0</v>
      </c>
      <c r="L13" s="42"/>
    </row>
    <row r="14" spans="1:12" x14ac:dyDescent="0.2">
      <c r="B14" s="380"/>
      <c r="C14" s="380"/>
      <c r="D14" s="380"/>
      <c r="E14" s="380"/>
    </row>
  </sheetData>
  <mergeCells count="14">
    <mergeCell ref="B14:E14"/>
    <mergeCell ref="D8:E8"/>
    <mergeCell ref="L5:L9"/>
    <mergeCell ref="F8:G8"/>
    <mergeCell ref="A2:G2"/>
    <mergeCell ref="A5:A9"/>
    <mergeCell ref="B7:B9"/>
    <mergeCell ref="C7:C9"/>
    <mergeCell ref="D7:G7"/>
    <mergeCell ref="A3:L4"/>
    <mergeCell ref="H8:I8"/>
    <mergeCell ref="J8:K8"/>
    <mergeCell ref="D6:K6"/>
    <mergeCell ref="B5:K5"/>
  </mergeCells>
  <pageMargins left="0.7" right="0.45" top="0.25" bottom="0.5" header="0" footer="0.15"/>
  <pageSetup scale="68"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zoomScale="80" zoomScaleNormal="80" workbookViewId="0">
      <selection activeCell="M51" sqref="M51:M56"/>
    </sheetView>
  </sheetViews>
  <sheetFormatPr defaultColWidth="9.140625" defaultRowHeight="12.75" x14ac:dyDescent="0.2"/>
  <cols>
    <col min="1" max="1" width="31.140625" style="16" customWidth="1"/>
    <col min="2" max="5" width="17.5703125" style="16" customWidth="1"/>
    <col min="6" max="8" width="15.5703125" style="16" customWidth="1"/>
    <col min="9" max="11" width="9.140625" style="16"/>
    <col min="12" max="19" width="15.5703125" style="16" customWidth="1"/>
    <col min="20" max="16384" width="9.140625" style="16"/>
  </cols>
  <sheetData>
    <row r="1" spans="1:10" s="12" customFormat="1" ht="20.100000000000001" customHeight="1" x14ac:dyDescent="0.2">
      <c r="A1" s="82" t="s">
        <v>158</v>
      </c>
      <c r="B1" s="82"/>
      <c r="C1" s="82"/>
      <c r="D1" s="82"/>
      <c r="E1" s="82"/>
    </row>
    <row r="2" spans="1:10" s="12" customFormat="1" ht="20.100000000000001" customHeight="1" x14ac:dyDescent="0.2">
      <c r="A2" s="434" t="str">
        <f>'Institution ID'!C3</f>
        <v>Virginia State University</v>
      </c>
      <c r="B2" s="434"/>
      <c r="C2" s="434"/>
      <c r="D2" s="434"/>
      <c r="E2" s="434"/>
    </row>
    <row r="3" spans="1:10" s="10" customFormat="1" ht="70.5" customHeight="1" x14ac:dyDescent="0.2">
      <c r="A3" s="442" t="s">
        <v>168</v>
      </c>
      <c r="B3" s="443"/>
      <c r="C3" s="443"/>
      <c r="D3" s="443"/>
      <c r="E3" s="443"/>
      <c r="F3" s="443"/>
      <c r="G3" s="443"/>
      <c r="H3" s="443"/>
    </row>
    <row r="4" spans="1:10" s="10" customFormat="1" ht="41.45" customHeight="1" x14ac:dyDescent="0.2">
      <c r="A4" s="442" t="s">
        <v>223</v>
      </c>
      <c r="B4" s="443"/>
      <c r="C4" s="443"/>
      <c r="D4" s="443"/>
      <c r="E4" s="443"/>
      <c r="F4" s="443"/>
      <c r="G4" s="443"/>
      <c r="H4" s="443"/>
    </row>
    <row r="5" spans="1:10" s="17" customFormat="1" ht="38.1" customHeight="1" x14ac:dyDescent="0.2">
      <c r="A5" s="444" t="s">
        <v>114</v>
      </c>
      <c r="B5" s="445"/>
      <c r="C5" s="445"/>
      <c r="D5" s="445"/>
      <c r="E5" s="445"/>
      <c r="F5" s="445"/>
      <c r="G5" s="445"/>
      <c r="H5" s="445"/>
    </row>
    <row r="6" spans="1:10" s="17" customFormat="1" ht="20.100000000000001" customHeight="1" x14ac:dyDescent="0.3">
      <c r="A6" s="446" t="s">
        <v>21</v>
      </c>
      <c r="B6" s="447"/>
      <c r="C6" s="447"/>
      <c r="D6" s="447"/>
      <c r="E6" s="447"/>
      <c r="F6" s="447"/>
      <c r="G6" s="88"/>
      <c r="H6" s="88"/>
    </row>
    <row r="7" spans="1:10" s="17" customFormat="1" ht="15" customHeight="1" x14ac:dyDescent="0.2">
      <c r="A7" s="428" t="s">
        <v>222</v>
      </c>
      <c r="B7" s="428"/>
      <c r="C7" s="428"/>
      <c r="D7" s="428"/>
      <c r="E7" s="428"/>
      <c r="F7" s="428"/>
      <c r="G7" s="428"/>
      <c r="H7" s="428"/>
    </row>
    <row r="8" spans="1:10" s="17" customFormat="1" ht="15" customHeight="1" x14ac:dyDescent="0.2">
      <c r="A8" s="429" t="s">
        <v>22</v>
      </c>
      <c r="B8" s="420" t="s">
        <v>212</v>
      </c>
      <c r="C8" s="420" t="s">
        <v>159</v>
      </c>
      <c r="D8" s="431" t="s">
        <v>115</v>
      </c>
      <c r="E8" s="420" t="s">
        <v>23</v>
      </c>
      <c r="F8" s="420" t="s">
        <v>76</v>
      </c>
      <c r="G8" s="438" t="s">
        <v>218</v>
      </c>
      <c r="H8" s="421" t="s">
        <v>221</v>
      </c>
    </row>
    <row r="9" spans="1:10" s="17" customFormat="1" ht="16.350000000000001" customHeight="1" thickBot="1" x14ac:dyDescent="0.25">
      <c r="A9" s="429"/>
      <c r="B9" s="421"/>
      <c r="C9" s="421"/>
      <c r="D9" s="431"/>
      <c r="E9" s="421"/>
      <c r="F9" s="421"/>
      <c r="G9" s="439"/>
      <c r="H9" s="421"/>
    </row>
    <row r="10" spans="1:10" s="17" customFormat="1" ht="16.350000000000001" customHeight="1" x14ac:dyDescent="0.2">
      <c r="A10" s="429"/>
      <c r="B10" s="422"/>
      <c r="C10" s="422"/>
      <c r="D10" s="431"/>
      <c r="E10" s="422"/>
      <c r="F10" s="422"/>
      <c r="G10" s="440"/>
      <c r="H10" s="422"/>
      <c r="I10" s="435" t="s">
        <v>219</v>
      </c>
      <c r="J10" s="425"/>
    </row>
    <row r="11" spans="1:10" s="17" customFormat="1" ht="16.350000000000001" customHeight="1" thickBot="1" x14ac:dyDescent="0.25">
      <c r="A11" s="430"/>
      <c r="B11" s="423"/>
      <c r="C11" s="423"/>
      <c r="D11" s="432"/>
      <c r="E11" s="423"/>
      <c r="F11" s="423"/>
      <c r="G11" s="441"/>
      <c r="H11" s="423"/>
      <c r="I11" s="436" t="s">
        <v>220</v>
      </c>
      <c r="J11" s="427"/>
    </row>
    <row r="12" spans="1:10" s="17" customFormat="1" ht="16.350000000000001" customHeight="1" x14ac:dyDescent="0.2">
      <c r="A12" s="54" t="s">
        <v>98</v>
      </c>
      <c r="B12" s="59">
        <f>+'2-Tuit &amp; Oth NGF Rev'!B7</f>
        <v>0</v>
      </c>
      <c r="C12" s="55">
        <v>0</v>
      </c>
      <c r="D12" s="89" t="str">
        <f t="shared" ref="D12:D18" si="0">IF(C12=0,"%",C12/B12)</f>
        <v>%</v>
      </c>
      <c r="E12" s="55">
        <v>0</v>
      </c>
      <c r="F12" s="55">
        <f>0</f>
        <v>0</v>
      </c>
      <c r="G12" s="95">
        <f>0</f>
        <v>0</v>
      </c>
      <c r="H12" s="97">
        <f>B12+F12+G12</f>
        <v>0</v>
      </c>
      <c r="I12" s="90">
        <f>(C12+C14+C16)-(E12+E14+E16)</f>
        <v>0</v>
      </c>
      <c r="J12" s="91" t="str">
        <f>IF(I12&gt;0,"WARNING: IS subsidizing OS","Compliant")</f>
        <v>Compliant</v>
      </c>
    </row>
    <row r="13" spans="1:10" s="17" customFormat="1" ht="15" customHeight="1" x14ac:dyDescent="0.2">
      <c r="A13" s="56" t="s">
        <v>99</v>
      </c>
      <c r="B13" s="60">
        <f>+'2-Tuit &amp; Oth NGF Rev'!B8</f>
        <v>0</v>
      </c>
      <c r="C13" s="55">
        <f>0</f>
        <v>0</v>
      </c>
      <c r="D13" s="89" t="str">
        <f t="shared" si="0"/>
        <v>%</v>
      </c>
      <c r="E13" s="55">
        <f>0</f>
        <v>0</v>
      </c>
      <c r="F13" s="55">
        <f>0</f>
        <v>0</v>
      </c>
      <c r="G13" s="95">
        <f>0</f>
        <v>0</v>
      </c>
      <c r="H13" s="98">
        <f t="shared" ref="H13:H17" si="1">B13+F13+G13</f>
        <v>0</v>
      </c>
    </row>
    <row r="14" spans="1:10" s="17" customFormat="1" ht="15" customHeight="1" x14ac:dyDescent="0.2">
      <c r="A14" s="56" t="s">
        <v>100</v>
      </c>
      <c r="B14" s="60">
        <f>+'2-Tuit &amp; Oth NGF Rev'!B9</f>
        <v>0</v>
      </c>
      <c r="C14" s="55">
        <v>0</v>
      </c>
      <c r="D14" s="89" t="str">
        <f t="shared" si="0"/>
        <v>%</v>
      </c>
      <c r="E14" s="55">
        <v>0</v>
      </c>
      <c r="F14" s="55">
        <f>0</f>
        <v>0</v>
      </c>
      <c r="G14" s="95">
        <f>0</f>
        <v>0</v>
      </c>
      <c r="H14" s="98">
        <f t="shared" si="1"/>
        <v>0</v>
      </c>
    </row>
    <row r="15" spans="1:10" s="17" customFormat="1" ht="15" customHeight="1" x14ac:dyDescent="0.2">
      <c r="A15" s="56" t="s">
        <v>101</v>
      </c>
      <c r="B15" s="60">
        <f>+'2-Tuit &amp; Oth NGF Rev'!B10</f>
        <v>0</v>
      </c>
      <c r="C15" s="55">
        <f>0</f>
        <v>0</v>
      </c>
      <c r="D15" s="89" t="str">
        <f t="shared" si="0"/>
        <v>%</v>
      </c>
      <c r="E15" s="55">
        <f>0</f>
        <v>0</v>
      </c>
      <c r="F15" s="55">
        <f>0</f>
        <v>0</v>
      </c>
      <c r="G15" s="95">
        <f>0</f>
        <v>0</v>
      </c>
      <c r="H15" s="98">
        <f t="shared" si="1"/>
        <v>0</v>
      </c>
    </row>
    <row r="16" spans="1:10" s="17" customFormat="1" ht="15" customHeight="1" x14ac:dyDescent="0.2">
      <c r="A16" s="56" t="s">
        <v>112</v>
      </c>
      <c r="B16" s="60">
        <f>+SUM('2-Tuit &amp; Oth NGF Rev'!B11+'2-Tuit &amp; Oth NGF Rev'!B13+'2-Tuit &amp; Oth NGF Rev'!B15+'2-Tuit &amp; Oth NGF Rev'!B17+'2-Tuit &amp; Oth NGF Rev'!B19)</f>
        <v>0</v>
      </c>
      <c r="C16" s="55">
        <v>0</v>
      </c>
      <c r="D16" s="89" t="str">
        <f t="shared" si="0"/>
        <v>%</v>
      </c>
      <c r="E16" s="55">
        <v>0</v>
      </c>
      <c r="F16" s="55">
        <f>0</f>
        <v>0</v>
      </c>
      <c r="G16" s="95">
        <f>0</f>
        <v>0</v>
      </c>
      <c r="H16" s="98">
        <f t="shared" si="1"/>
        <v>0</v>
      </c>
    </row>
    <row r="17" spans="1:21" s="17" customFormat="1" ht="15" customHeight="1" thickBot="1" x14ac:dyDescent="0.25">
      <c r="A17" s="57" t="s">
        <v>113</v>
      </c>
      <c r="B17" s="60">
        <f>+SUM('2-Tuit &amp; Oth NGF Rev'!B12+'2-Tuit &amp; Oth NGF Rev'!B14+'2-Tuit &amp; Oth NGF Rev'!B16+'2-Tuit &amp; Oth NGF Rev'!B18+'2-Tuit &amp; Oth NGF Rev'!B20)</f>
        <v>0</v>
      </c>
      <c r="C17" s="55">
        <f>0</f>
        <v>0</v>
      </c>
      <c r="D17" s="92" t="str">
        <f t="shared" si="0"/>
        <v>%</v>
      </c>
      <c r="E17" s="55">
        <f>0</f>
        <v>0</v>
      </c>
      <c r="F17" s="55">
        <f>0</f>
        <v>0</v>
      </c>
      <c r="G17" s="95">
        <f>0</f>
        <v>0</v>
      </c>
      <c r="H17" s="99">
        <f t="shared" si="1"/>
        <v>0</v>
      </c>
    </row>
    <row r="18" spans="1:21" s="17" customFormat="1" ht="15" customHeight="1" thickBot="1" x14ac:dyDescent="0.25">
      <c r="A18" s="58" t="s">
        <v>16</v>
      </c>
      <c r="B18" s="61">
        <f>SUM(B12:B17)</f>
        <v>0</v>
      </c>
      <c r="C18" s="61">
        <f t="shared" ref="C18:G18" si="2">SUM(C12:C17)</f>
        <v>0</v>
      </c>
      <c r="D18" s="93" t="str">
        <f t="shared" si="0"/>
        <v>%</v>
      </c>
      <c r="E18" s="61">
        <f t="shared" si="2"/>
        <v>0</v>
      </c>
      <c r="F18" s="61">
        <f t="shared" si="2"/>
        <v>0</v>
      </c>
      <c r="G18" s="61">
        <f t="shared" si="2"/>
        <v>0</v>
      </c>
      <c r="H18" s="96">
        <f t="shared" ref="H18" si="3">SUM(H12:H17)</f>
        <v>0</v>
      </c>
    </row>
    <row r="19" spans="1:21" s="17" customFormat="1" ht="15" customHeight="1" x14ac:dyDescent="0.2">
      <c r="A19" s="437"/>
      <c r="B19" s="437"/>
      <c r="C19" s="437"/>
      <c r="D19" s="437"/>
      <c r="E19" s="437"/>
    </row>
    <row r="20" spans="1:21" s="17" customFormat="1" ht="15" customHeight="1" x14ac:dyDescent="0.2">
      <c r="A20" s="428" t="s">
        <v>149</v>
      </c>
      <c r="B20" s="428"/>
      <c r="C20" s="428"/>
      <c r="D20" s="428"/>
      <c r="E20" s="428"/>
      <c r="F20" s="428"/>
      <c r="G20" s="428"/>
      <c r="H20" s="428"/>
      <c r="L20" s="408" t="s">
        <v>286</v>
      </c>
      <c r="M20" s="409"/>
      <c r="N20" s="409"/>
      <c r="O20" s="409"/>
      <c r="P20" s="409"/>
      <c r="Q20" s="409"/>
      <c r="R20" s="409"/>
      <c r="S20" s="410"/>
      <c r="T20" s="265"/>
      <c r="U20" s="265"/>
    </row>
    <row r="21" spans="1:21" ht="15" customHeight="1" x14ac:dyDescent="0.2">
      <c r="A21" s="429" t="s">
        <v>22</v>
      </c>
      <c r="B21" s="420" t="s">
        <v>212</v>
      </c>
      <c r="C21" s="420" t="s">
        <v>159</v>
      </c>
      <c r="D21" s="431" t="s">
        <v>115</v>
      </c>
      <c r="E21" s="420" t="s">
        <v>23</v>
      </c>
      <c r="F21" s="420" t="s">
        <v>76</v>
      </c>
      <c r="G21" s="420" t="s">
        <v>218</v>
      </c>
      <c r="H21" s="421" t="s">
        <v>221</v>
      </c>
      <c r="L21" s="411" t="s">
        <v>22</v>
      </c>
      <c r="M21" s="414" t="s">
        <v>212</v>
      </c>
      <c r="N21" s="414" t="s">
        <v>159</v>
      </c>
      <c r="O21" s="414" t="s">
        <v>115</v>
      </c>
      <c r="P21" s="414" t="s">
        <v>23</v>
      </c>
      <c r="Q21" s="414" t="s">
        <v>76</v>
      </c>
      <c r="R21" s="414" t="s">
        <v>218</v>
      </c>
      <c r="S21" s="417" t="s">
        <v>221</v>
      </c>
      <c r="T21" s="266"/>
      <c r="U21" s="266"/>
    </row>
    <row r="22" spans="1:21" s="17" customFormat="1" ht="15" customHeight="1" thickBot="1" x14ac:dyDescent="0.25">
      <c r="A22" s="429"/>
      <c r="B22" s="421"/>
      <c r="C22" s="421"/>
      <c r="D22" s="431"/>
      <c r="E22" s="421"/>
      <c r="F22" s="421"/>
      <c r="G22" s="421"/>
      <c r="H22" s="421"/>
      <c r="L22" s="412"/>
      <c r="M22" s="415"/>
      <c r="N22" s="415"/>
      <c r="O22" s="415"/>
      <c r="P22" s="415"/>
      <c r="Q22" s="415"/>
      <c r="R22" s="415"/>
      <c r="S22" s="415"/>
      <c r="T22" s="265"/>
      <c r="U22" s="265"/>
    </row>
    <row r="23" spans="1:21" s="17" customFormat="1" ht="16.350000000000001" customHeight="1" x14ac:dyDescent="0.2">
      <c r="A23" s="429"/>
      <c r="B23" s="422"/>
      <c r="C23" s="422"/>
      <c r="D23" s="431"/>
      <c r="E23" s="422"/>
      <c r="F23" s="422"/>
      <c r="G23" s="422"/>
      <c r="H23" s="422"/>
      <c r="I23" s="424" t="s">
        <v>219</v>
      </c>
      <c r="J23" s="425"/>
      <c r="L23" s="412"/>
      <c r="M23" s="415"/>
      <c r="N23" s="415"/>
      <c r="O23" s="415"/>
      <c r="P23" s="415"/>
      <c r="Q23" s="415"/>
      <c r="R23" s="415"/>
      <c r="S23" s="415"/>
      <c r="T23" s="404" t="s">
        <v>219</v>
      </c>
      <c r="U23" s="405"/>
    </row>
    <row r="24" spans="1:21" s="17" customFormat="1" ht="16.350000000000001" customHeight="1" thickBot="1" x14ac:dyDescent="0.25">
      <c r="A24" s="430"/>
      <c r="B24" s="423"/>
      <c r="C24" s="423"/>
      <c r="D24" s="432"/>
      <c r="E24" s="423"/>
      <c r="F24" s="423"/>
      <c r="G24" s="423"/>
      <c r="H24" s="423"/>
      <c r="I24" s="426" t="s">
        <v>220</v>
      </c>
      <c r="J24" s="427"/>
      <c r="L24" s="413"/>
      <c r="M24" s="416"/>
      <c r="N24" s="416"/>
      <c r="O24" s="416"/>
      <c r="P24" s="416"/>
      <c r="Q24" s="416"/>
      <c r="R24" s="416"/>
      <c r="S24" s="416"/>
      <c r="T24" s="406" t="s">
        <v>220</v>
      </c>
      <c r="U24" s="407"/>
    </row>
    <row r="25" spans="1:21" s="17" customFormat="1" ht="16.350000000000001" customHeight="1" x14ac:dyDescent="0.2">
      <c r="A25" s="54" t="s">
        <v>98</v>
      </c>
      <c r="B25" s="59">
        <f>+'2-Tuit &amp; Oth NGF Rev'!C7</f>
        <v>0</v>
      </c>
      <c r="C25" s="55">
        <f>0</f>
        <v>0</v>
      </c>
      <c r="D25" s="89" t="str">
        <f t="shared" ref="D25:D31" si="4">IF(C25=0,"%",C25/B25)</f>
        <v>%</v>
      </c>
      <c r="E25" s="55">
        <f>0</f>
        <v>0</v>
      </c>
      <c r="F25" s="55">
        <f>0</f>
        <v>0</v>
      </c>
      <c r="G25" s="55">
        <f>0</f>
        <v>0</v>
      </c>
      <c r="H25" s="97">
        <f>B25+F25+G25</f>
        <v>0</v>
      </c>
      <c r="I25" s="90">
        <f>(C25+C27+C29)-(E25+E27+E29)</f>
        <v>0</v>
      </c>
      <c r="J25" s="91" t="str">
        <f>IF(I25&gt;0,"WARNING: IS subsidizing OS","Compliant")</f>
        <v>Compliant</v>
      </c>
      <c r="L25" s="267" t="s">
        <v>98</v>
      </c>
      <c r="M25" s="268">
        <f>+'2-Tuit &amp; Oth NGF Rev'!F7</f>
        <v>0</v>
      </c>
      <c r="N25" s="269">
        <v>0</v>
      </c>
      <c r="O25" s="270" t="str">
        <f t="shared" ref="O25:O31" si="5">IF(N25=0,"%",N25/M25)</f>
        <v>%</v>
      </c>
      <c r="P25" s="269">
        <v>0</v>
      </c>
      <c r="Q25" s="269">
        <v>0</v>
      </c>
      <c r="R25" s="269">
        <v>0</v>
      </c>
      <c r="S25" s="271">
        <f t="shared" ref="S25:S30" si="6">M25+Q25+R25</f>
        <v>0</v>
      </c>
      <c r="T25" s="272">
        <f>(N25+N27+N29)-(P25+P27+P29)</f>
        <v>0</v>
      </c>
      <c r="U25" s="273" t="str">
        <f>IF(T25&gt;0,"WARNING: IS subsidizing OS","Compliant")</f>
        <v>Compliant</v>
      </c>
    </row>
    <row r="26" spans="1:21" s="17" customFormat="1" ht="16.350000000000001" customHeight="1" x14ac:dyDescent="0.2">
      <c r="A26" s="56" t="s">
        <v>99</v>
      </c>
      <c r="B26" s="60">
        <f>+'2-Tuit &amp; Oth NGF Rev'!C8</f>
        <v>0</v>
      </c>
      <c r="C26" s="55">
        <f>0</f>
        <v>0</v>
      </c>
      <c r="D26" s="89" t="str">
        <f t="shared" si="4"/>
        <v>%</v>
      </c>
      <c r="E26" s="55">
        <f>0</f>
        <v>0</v>
      </c>
      <c r="F26" s="55">
        <f>0</f>
        <v>0</v>
      </c>
      <c r="G26" s="55">
        <f>0</f>
        <v>0</v>
      </c>
      <c r="H26" s="98">
        <f t="shared" ref="H26:H30" si="7">B26+F26+G26</f>
        <v>0</v>
      </c>
      <c r="L26" s="274" t="s">
        <v>99</v>
      </c>
      <c r="M26" s="268">
        <f>+'2-Tuit &amp; Oth NGF Rev'!F8</f>
        <v>0</v>
      </c>
      <c r="N26" s="269">
        <v>0</v>
      </c>
      <c r="O26" s="270" t="str">
        <f t="shared" si="5"/>
        <v>%</v>
      </c>
      <c r="P26" s="269">
        <v>0</v>
      </c>
      <c r="Q26" s="269">
        <v>0</v>
      </c>
      <c r="R26" s="269">
        <v>0</v>
      </c>
      <c r="S26" s="275">
        <f t="shared" si="6"/>
        <v>0</v>
      </c>
      <c r="T26" s="265"/>
      <c r="U26" s="265"/>
    </row>
    <row r="27" spans="1:21" s="17" customFormat="1" ht="15" customHeight="1" x14ac:dyDescent="0.2">
      <c r="A27" s="56" t="s">
        <v>100</v>
      </c>
      <c r="B27" s="60">
        <f>+'2-Tuit &amp; Oth NGF Rev'!C9</f>
        <v>0</v>
      </c>
      <c r="C27" s="55">
        <f>0</f>
        <v>0</v>
      </c>
      <c r="D27" s="89" t="str">
        <f t="shared" si="4"/>
        <v>%</v>
      </c>
      <c r="E27" s="55">
        <f>0</f>
        <v>0</v>
      </c>
      <c r="F27" s="55">
        <f>0</f>
        <v>0</v>
      </c>
      <c r="G27" s="55">
        <f>0</f>
        <v>0</v>
      </c>
      <c r="H27" s="98">
        <f t="shared" si="7"/>
        <v>0</v>
      </c>
      <c r="L27" s="274" t="s">
        <v>100</v>
      </c>
      <c r="M27" s="268">
        <f>+'2-Tuit &amp; Oth NGF Rev'!F9</f>
        <v>0</v>
      </c>
      <c r="N27" s="269">
        <v>0</v>
      </c>
      <c r="O27" s="270" t="str">
        <f t="shared" si="5"/>
        <v>%</v>
      </c>
      <c r="P27" s="269">
        <v>0</v>
      </c>
      <c r="Q27" s="269">
        <v>0</v>
      </c>
      <c r="R27" s="269">
        <v>0</v>
      </c>
      <c r="S27" s="275">
        <f t="shared" si="6"/>
        <v>0</v>
      </c>
      <c r="T27" s="265"/>
      <c r="U27" s="265"/>
    </row>
    <row r="28" spans="1:21" s="17" customFormat="1" ht="15" customHeight="1" x14ac:dyDescent="0.2">
      <c r="A28" s="56" t="s">
        <v>101</v>
      </c>
      <c r="B28" s="60">
        <f>+'2-Tuit &amp; Oth NGF Rev'!C10</f>
        <v>0</v>
      </c>
      <c r="C28" s="55">
        <f>0</f>
        <v>0</v>
      </c>
      <c r="D28" s="89" t="str">
        <f t="shared" si="4"/>
        <v>%</v>
      </c>
      <c r="E28" s="55">
        <f>0</f>
        <v>0</v>
      </c>
      <c r="F28" s="55">
        <f>0</f>
        <v>0</v>
      </c>
      <c r="G28" s="55">
        <f>0</f>
        <v>0</v>
      </c>
      <c r="H28" s="98">
        <f t="shared" si="7"/>
        <v>0</v>
      </c>
      <c r="L28" s="274" t="s">
        <v>101</v>
      </c>
      <c r="M28" s="268">
        <f>+'2-Tuit &amp; Oth NGF Rev'!F10</f>
        <v>0</v>
      </c>
      <c r="N28" s="269">
        <v>0</v>
      </c>
      <c r="O28" s="270" t="str">
        <f t="shared" si="5"/>
        <v>%</v>
      </c>
      <c r="P28" s="269">
        <v>0</v>
      </c>
      <c r="Q28" s="269">
        <v>0</v>
      </c>
      <c r="R28" s="269">
        <v>0</v>
      </c>
      <c r="S28" s="275">
        <f t="shared" si="6"/>
        <v>0</v>
      </c>
      <c r="T28" s="265"/>
      <c r="U28" s="265"/>
    </row>
    <row r="29" spans="1:21" s="17" customFormat="1" ht="15" customHeight="1" x14ac:dyDescent="0.2">
      <c r="A29" s="56" t="s">
        <v>112</v>
      </c>
      <c r="B29" s="60">
        <f>+SUM('2-Tuit &amp; Oth NGF Rev'!C11+'2-Tuit &amp; Oth NGF Rev'!C13+'2-Tuit &amp; Oth NGF Rev'!C15+'2-Tuit &amp; Oth NGF Rev'!C17+'2-Tuit &amp; Oth NGF Rev'!C19)</f>
        <v>0</v>
      </c>
      <c r="C29" s="55">
        <f>0</f>
        <v>0</v>
      </c>
      <c r="D29" s="89" t="str">
        <f t="shared" si="4"/>
        <v>%</v>
      </c>
      <c r="E29" s="55">
        <f>0</f>
        <v>0</v>
      </c>
      <c r="F29" s="55">
        <f>0</f>
        <v>0</v>
      </c>
      <c r="G29" s="55">
        <f>0</f>
        <v>0</v>
      </c>
      <c r="H29" s="98">
        <f t="shared" si="7"/>
        <v>0</v>
      </c>
      <c r="L29" s="274" t="s">
        <v>112</v>
      </c>
      <c r="M29" s="268">
        <f>+'2-Tuit &amp; Oth NGF Rev'!F11</f>
        <v>0</v>
      </c>
      <c r="N29" s="269">
        <v>0</v>
      </c>
      <c r="O29" s="270" t="str">
        <f t="shared" si="5"/>
        <v>%</v>
      </c>
      <c r="P29" s="269">
        <v>0</v>
      </c>
      <c r="Q29" s="269">
        <v>0</v>
      </c>
      <c r="R29" s="269">
        <v>0</v>
      </c>
      <c r="S29" s="275">
        <f t="shared" si="6"/>
        <v>0</v>
      </c>
      <c r="T29" s="265"/>
      <c r="U29" s="265"/>
    </row>
    <row r="30" spans="1:21" s="17" customFormat="1" ht="15" customHeight="1" thickBot="1" x14ac:dyDescent="0.25">
      <c r="A30" s="57" t="s">
        <v>113</v>
      </c>
      <c r="B30" s="60">
        <f>+SUM('2-Tuit &amp; Oth NGF Rev'!C12+'2-Tuit &amp; Oth NGF Rev'!C14+'2-Tuit &amp; Oth NGF Rev'!C16+'2-Tuit &amp; Oth NGF Rev'!C18+'2-Tuit &amp; Oth NGF Rev'!C20)</f>
        <v>0</v>
      </c>
      <c r="C30" s="55">
        <f>0</f>
        <v>0</v>
      </c>
      <c r="D30" s="92" t="str">
        <f t="shared" si="4"/>
        <v>%</v>
      </c>
      <c r="E30" s="55">
        <f>0</f>
        <v>0</v>
      </c>
      <c r="F30" s="55">
        <f>0</f>
        <v>0</v>
      </c>
      <c r="G30" s="55">
        <f>0</f>
        <v>0</v>
      </c>
      <c r="H30" s="99">
        <f t="shared" si="7"/>
        <v>0</v>
      </c>
      <c r="L30" s="276" t="s">
        <v>113</v>
      </c>
      <c r="M30" s="268">
        <f>+'2-Tuit &amp; Oth NGF Rev'!F12</f>
        <v>0</v>
      </c>
      <c r="N30" s="269">
        <v>0</v>
      </c>
      <c r="O30" s="277" t="str">
        <f t="shared" si="5"/>
        <v>%</v>
      </c>
      <c r="P30" s="269">
        <v>0</v>
      </c>
      <c r="Q30" s="269">
        <v>0</v>
      </c>
      <c r="R30" s="269">
        <v>0</v>
      </c>
      <c r="S30" s="278">
        <f t="shared" si="6"/>
        <v>0</v>
      </c>
      <c r="T30" s="265"/>
      <c r="U30" s="265"/>
    </row>
    <row r="31" spans="1:21" s="17" customFormat="1" ht="15" customHeight="1" thickBot="1" x14ac:dyDescent="0.25">
      <c r="A31" s="58" t="s">
        <v>16</v>
      </c>
      <c r="B31" s="63">
        <f>SUM(B25:B30)</f>
        <v>0</v>
      </c>
      <c r="C31" s="63">
        <f t="shared" ref="C31:H31" si="8">SUM(C25:C30)</f>
        <v>0</v>
      </c>
      <c r="D31" s="93" t="str">
        <f t="shared" si="4"/>
        <v>%</v>
      </c>
      <c r="E31" s="63">
        <f t="shared" si="8"/>
        <v>0</v>
      </c>
      <c r="F31" s="61">
        <f t="shared" si="8"/>
        <v>0</v>
      </c>
      <c r="G31" s="61">
        <f t="shared" si="8"/>
        <v>0</v>
      </c>
      <c r="H31" s="96">
        <f t="shared" si="8"/>
        <v>0</v>
      </c>
      <c r="L31" s="279" t="s">
        <v>16</v>
      </c>
      <c r="M31" s="280">
        <f t="shared" ref="M31:N31" si="9">SUM(M25:M30)</f>
        <v>0</v>
      </c>
      <c r="N31" s="280">
        <f t="shared" si="9"/>
        <v>0</v>
      </c>
      <c r="O31" s="281" t="str">
        <f t="shared" si="5"/>
        <v>%</v>
      </c>
      <c r="P31" s="280">
        <f t="shared" ref="P31:S31" si="10">SUM(P25:P30)</f>
        <v>0</v>
      </c>
      <c r="Q31" s="282">
        <f t="shared" si="10"/>
        <v>0</v>
      </c>
      <c r="R31" s="282">
        <f t="shared" si="10"/>
        <v>0</v>
      </c>
      <c r="S31" s="283">
        <f t="shared" si="10"/>
        <v>0</v>
      </c>
      <c r="T31" s="265"/>
      <c r="U31" s="265"/>
    </row>
    <row r="32" spans="1:21" s="17" customFormat="1" ht="15" customHeight="1" x14ac:dyDescent="0.2">
      <c r="A32" s="433"/>
      <c r="B32" s="433"/>
      <c r="C32" s="433"/>
      <c r="D32" s="433"/>
      <c r="E32" s="433"/>
      <c r="L32" s="265"/>
      <c r="M32" s="265"/>
      <c r="N32" s="265"/>
      <c r="O32" s="265"/>
      <c r="P32" s="265"/>
      <c r="Q32" s="265"/>
      <c r="R32" s="265"/>
      <c r="S32" s="265"/>
      <c r="T32" s="265"/>
      <c r="U32" s="265"/>
    </row>
    <row r="33" spans="1:21" s="17" customFormat="1" ht="15" customHeight="1" x14ac:dyDescent="0.2">
      <c r="A33" s="428" t="s">
        <v>150</v>
      </c>
      <c r="B33" s="428"/>
      <c r="C33" s="428"/>
      <c r="D33" s="428"/>
      <c r="E33" s="428"/>
      <c r="F33" s="428"/>
      <c r="G33" s="428"/>
      <c r="H33" s="428"/>
      <c r="L33" s="408" t="s">
        <v>287</v>
      </c>
      <c r="M33" s="409"/>
      <c r="N33" s="409"/>
      <c r="O33" s="409"/>
      <c r="P33" s="409"/>
      <c r="Q33" s="409"/>
      <c r="R33" s="409"/>
      <c r="S33" s="410"/>
      <c r="T33" s="265"/>
      <c r="U33" s="265"/>
    </row>
    <row r="34" spans="1:21" ht="15" customHeight="1" x14ac:dyDescent="0.2">
      <c r="A34" s="429" t="s">
        <v>22</v>
      </c>
      <c r="B34" s="420" t="s">
        <v>212</v>
      </c>
      <c r="C34" s="420" t="s">
        <v>159</v>
      </c>
      <c r="D34" s="431" t="s">
        <v>115</v>
      </c>
      <c r="E34" s="420" t="s">
        <v>23</v>
      </c>
      <c r="F34" s="420" t="s">
        <v>76</v>
      </c>
      <c r="G34" s="420" t="s">
        <v>218</v>
      </c>
      <c r="H34" s="421" t="s">
        <v>221</v>
      </c>
      <c r="L34" s="411" t="s">
        <v>22</v>
      </c>
      <c r="M34" s="414" t="s">
        <v>212</v>
      </c>
      <c r="N34" s="414" t="s">
        <v>159</v>
      </c>
      <c r="O34" s="414" t="s">
        <v>115</v>
      </c>
      <c r="P34" s="414" t="s">
        <v>23</v>
      </c>
      <c r="Q34" s="414" t="s">
        <v>76</v>
      </c>
      <c r="R34" s="414" t="s">
        <v>218</v>
      </c>
      <c r="S34" s="417" t="s">
        <v>221</v>
      </c>
      <c r="T34" s="266"/>
      <c r="U34" s="266"/>
    </row>
    <row r="35" spans="1:21" ht="12.6" customHeight="1" thickBot="1" x14ac:dyDescent="0.25">
      <c r="A35" s="429"/>
      <c r="B35" s="421"/>
      <c r="C35" s="421"/>
      <c r="D35" s="431"/>
      <c r="E35" s="421"/>
      <c r="F35" s="421"/>
      <c r="G35" s="421"/>
      <c r="H35" s="421"/>
      <c r="I35" s="17"/>
      <c r="L35" s="412"/>
      <c r="M35" s="415"/>
      <c r="N35" s="415"/>
      <c r="O35" s="415"/>
      <c r="P35" s="415"/>
      <c r="Q35" s="415"/>
      <c r="R35" s="415"/>
      <c r="S35" s="415"/>
      <c r="T35" s="265"/>
      <c r="U35" s="265"/>
    </row>
    <row r="36" spans="1:21" s="17" customFormat="1" ht="15" customHeight="1" x14ac:dyDescent="0.2">
      <c r="A36" s="429"/>
      <c r="B36" s="422"/>
      <c r="C36" s="422"/>
      <c r="D36" s="431"/>
      <c r="E36" s="422"/>
      <c r="F36" s="422"/>
      <c r="G36" s="422"/>
      <c r="H36" s="422"/>
      <c r="I36" s="424" t="s">
        <v>219</v>
      </c>
      <c r="J36" s="425"/>
      <c r="L36" s="412"/>
      <c r="M36" s="415"/>
      <c r="N36" s="415"/>
      <c r="O36" s="415"/>
      <c r="P36" s="415"/>
      <c r="Q36" s="415"/>
      <c r="R36" s="415"/>
      <c r="S36" s="415"/>
      <c r="T36" s="404" t="s">
        <v>219</v>
      </c>
      <c r="U36" s="405"/>
    </row>
    <row r="37" spans="1:21" s="17" customFormat="1" ht="16.350000000000001" customHeight="1" thickBot="1" x14ac:dyDescent="0.25">
      <c r="A37" s="430"/>
      <c r="B37" s="423"/>
      <c r="C37" s="423"/>
      <c r="D37" s="432"/>
      <c r="E37" s="423"/>
      <c r="F37" s="423"/>
      <c r="G37" s="423"/>
      <c r="H37" s="423"/>
      <c r="I37" s="426" t="s">
        <v>220</v>
      </c>
      <c r="J37" s="427"/>
      <c r="L37" s="413"/>
      <c r="M37" s="416"/>
      <c r="N37" s="416"/>
      <c r="O37" s="416"/>
      <c r="P37" s="416"/>
      <c r="Q37" s="416"/>
      <c r="R37" s="416"/>
      <c r="S37" s="416"/>
      <c r="T37" s="406" t="s">
        <v>220</v>
      </c>
      <c r="U37" s="407"/>
    </row>
    <row r="38" spans="1:21" s="17" customFormat="1" ht="16.350000000000001" customHeight="1" x14ac:dyDescent="0.2">
      <c r="A38" s="54" t="s">
        <v>98</v>
      </c>
      <c r="B38" s="59">
        <f>+'2-Tuit &amp; Oth NGF Rev'!D7</f>
        <v>0</v>
      </c>
      <c r="C38" s="55">
        <f>0</f>
        <v>0</v>
      </c>
      <c r="D38" s="89" t="str">
        <f t="shared" ref="D38:D44" si="11">IF(C38=0,"%",C38/B38)</f>
        <v>%</v>
      </c>
      <c r="E38" s="55">
        <f>0</f>
        <v>0</v>
      </c>
      <c r="F38" s="55">
        <f>0</f>
        <v>0</v>
      </c>
      <c r="G38" s="55">
        <f>0</f>
        <v>0</v>
      </c>
      <c r="H38" s="97">
        <f>B38+F38+G38</f>
        <v>0</v>
      </c>
      <c r="I38" s="90">
        <f>(C38+C40+C42)-(E38+E40+E42)</f>
        <v>0</v>
      </c>
      <c r="J38" s="91" t="str">
        <f>IF(I38&gt;0,"WARNING: IS subsidizing OS","Compliant")</f>
        <v>Compliant</v>
      </c>
      <c r="L38" s="267" t="s">
        <v>98</v>
      </c>
      <c r="M38" s="268">
        <f>+'2-Tuit &amp; Oth NGF Rev'!G7</f>
        <v>0</v>
      </c>
      <c r="N38" s="269">
        <v>0</v>
      </c>
      <c r="O38" s="270" t="str">
        <f t="shared" ref="O38:O44" si="12">IF(N38=0,"%",N38/M38)</f>
        <v>%</v>
      </c>
      <c r="P38" s="269">
        <v>0</v>
      </c>
      <c r="Q38" s="269">
        <v>0</v>
      </c>
      <c r="R38" s="269">
        <v>0</v>
      </c>
      <c r="S38" s="271">
        <f t="shared" ref="S38:S43" si="13">M38+Q38+R38</f>
        <v>0</v>
      </c>
      <c r="T38" s="272">
        <f>(N38+N40+N42)-(P38+P40+P42)</f>
        <v>0</v>
      </c>
      <c r="U38" s="273" t="str">
        <f>IF(T38&gt;0,"WARNING: IS subsidizing OS","Compliant")</f>
        <v>Compliant</v>
      </c>
    </row>
    <row r="39" spans="1:21" s="17" customFormat="1" ht="16.350000000000001" customHeight="1" x14ac:dyDescent="0.2">
      <c r="A39" s="56" t="s">
        <v>99</v>
      </c>
      <c r="B39" s="62">
        <f>+'2-Tuit &amp; Oth NGF Rev'!D8</f>
        <v>0</v>
      </c>
      <c r="C39" s="55">
        <f>0</f>
        <v>0</v>
      </c>
      <c r="D39" s="89" t="str">
        <f t="shared" si="11"/>
        <v>%</v>
      </c>
      <c r="E39" s="55">
        <f>0</f>
        <v>0</v>
      </c>
      <c r="F39" s="55">
        <f>0</f>
        <v>0</v>
      </c>
      <c r="G39" s="55">
        <f>0</f>
        <v>0</v>
      </c>
      <c r="H39" s="98">
        <f t="shared" ref="H39:H43" si="14">B39+F39+G39</f>
        <v>0</v>
      </c>
      <c r="L39" s="274" t="s">
        <v>99</v>
      </c>
      <c r="M39" s="268">
        <f>+'2-Tuit &amp; Oth NGF Rev'!G8</f>
        <v>0</v>
      </c>
      <c r="N39" s="269">
        <v>0</v>
      </c>
      <c r="O39" s="270" t="str">
        <f t="shared" si="12"/>
        <v>%</v>
      </c>
      <c r="P39" s="269">
        <v>0</v>
      </c>
      <c r="Q39" s="269">
        <v>0</v>
      </c>
      <c r="R39" s="269">
        <v>0</v>
      </c>
      <c r="S39" s="275">
        <f t="shared" si="13"/>
        <v>0</v>
      </c>
      <c r="T39" s="265"/>
      <c r="U39" s="265"/>
    </row>
    <row r="40" spans="1:21" s="17" customFormat="1" ht="16.350000000000001" customHeight="1" x14ac:dyDescent="0.2">
      <c r="A40" s="56" t="s">
        <v>100</v>
      </c>
      <c r="B40" s="62">
        <f>+'2-Tuit &amp; Oth NGF Rev'!D9</f>
        <v>0</v>
      </c>
      <c r="C40" s="55">
        <f>0</f>
        <v>0</v>
      </c>
      <c r="D40" s="89" t="str">
        <f t="shared" si="11"/>
        <v>%</v>
      </c>
      <c r="E40" s="55">
        <f>0</f>
        <v>0</v>
      </c>
      <c r="F40" s="55">
        <f>0</f>
        <v>0</v>
      </c>
      <c r="G40" s="55">
        <f>0</f>
        <v>0</v>
      </c>
      <c r="H40" s="98">
        <f t="shared" si="14"/>
        <v>0</v>
      </c>
      <c r="L40" s="274" t="s">
        <v>100</v>
      </c>
      <c r="M40" s="268">
        <f>+'2-Tuit &amp; Oth NGF Rev'!G9</f>
        <v>0</v>
      </c>
      <c r="N40" s="269">
        <v>0</v>
      </c>
      <c r="O40" s="270" t="str">
        <f t="shared" si="12"/>
        <v>%</v>
      </c>
      <c r="P40" s="269">
        <v>0</v>
      </c>
      <c r="Q40" s="269">
        <v>0</v>
      </c>
      <c r="R40" s="269">
        <v>0</v>
      </c>
      <c r="S40" s="275">
        <f t="shared" si="13"/>
        <v>0</v>
      </c>
      <c r="T40" s="265"/>
      <c r="U40" s="265"/>
    </row>
    <row r="41" spans="1:21" s="17" customFormat="1" ht="15" customHeight="1" x14ac:dyDescent="0.2">
      <c r="A41" s="56" t="s">
        <v>101</v>
      </c>
      <c r="B41" s="62">
        <f>+'2-Tuit &amp; Oth NGF Rev'!D10</f>
        <v>0</v>
      </c>
      <c r="C41" s="55">
        <f>0</f>
        <v>0</v>
      </c>
      <c r="D41" s="89" t="str">
        <f t="shared" si="11"/>
        <v>%</v>
      </c>
      <c r="E41" s="55">
        <f>0</f>
        <v>0</v>
      </c>
      <c r="F41" s="55">
        <f>0</f>
        <v>0</v>
      </c>
      <c r="G41" s="55">
        <f>0</f>
        <v>0</v>
      </c>
      <c r="H41" s="98">
        <f t="shared" si="14"/>
        <v>0</v>
      </c>
      <c r="L41" s="274" t="s">
        <v>101</v>
      </c>
      <c r="M41" s="268">
        <f>+'2-Tuit &amp; Oth NGF Rev'!G10</f>
        <v>0</v>
      </c>
      <c r="N41" s="269">
        <v>0</v>
      </c>
      <c r="O41" s="270" t="str">
        <f t="shared" si="12"/>
        <v>%</v>
      </c>
      <c r="P41" s="269">
        <v>0</v>
      </c>
      <c r="Q41" s="269">
        <v>0</v>
      </c>
      <c r="R41" s="269">
        <v>0</v>
      </c>
      <c r="S41" s="275">
        <f t="shared" si="13"/>
        <v>0</v>
      </c>
      <c r="T41" s="265"/>
      <c r="U41" s="265"/>
    </row>
    <row r="42" spans="1:21" s="17" customFormat="1" ht="15" customHeight="1" x14ac:dyDescent="0.2">
      <c r="A42" s="56" t="s">
        <v>112</v>
      </c>
      <c r="B42" s="60">
        <f>+SUM('2-Tuit &amp; Oth NGF Rev'!D11+'2-Tuit &amp; Oth NGF Rev'!D13+'2-Tuit &amp; Oth NGF Rev'!D15+'2-Tuit &amp; Oth NGF Rev'!D17+'2-Tuit &amp; Oth NGF Rev'!D19)</f>
        <v>0</v>
      </c>
      <c r="C42" s="55">
        <f>0</f>
        <v>0</v>
      </c>
      <c r="D42" s="89" t="str">
        <f t="shared" si="11"/>
        <v>%</v>
      </c>
      <c r="E42" s="55">
        <f>0</f>
        <v>0</v>
      </c>
      <c r="F42" s="55">
        <f>0</f>
        <v>0</v>
      </c>
      <c r="G42" s="55">
        <f>0</f>
        <v>0</v>
      </c>
      <c r="H42" s="98">
        <f t="shared" si="14"/>
        <v>0</v>
      </c>
      <c r="L42" s="274" t="s">
        <v>112</v>
      </c>
      <c r="M42" s="268">
        <f>+'2-Tuit &amp; Oth NGF Rev'!G11</f>
        <v>0</v>
      </c>
      <c r="N42" s="269">
        <v>0</v>
      </c>
      <c r="O42" s="270" t="str">
        <f t="shared" si="12"/>
        <v>%</v>
      </c>
      <c r="P42" s="269">
        <v>0</v>
      </c>
      <c r="Q42" s="269">
        <v>0</v>
      </c>
      <c r="R42" s="269">
        <v>0</v>
      </c>
      <c r="S42" s="275">
        <f t="shared" si="13"/>
        <v>0</v>
      </c>
      <c r="T42" s="265"/>
      <c r="U42" s="265"/>
    </row>
    <row r="43" spans="1:21" s="17" customFormat="1" ht="15" customHeight="1" thickBot="1" x14ac:dyDescent="0.25">
      <c r="A43" s="57" t="s">
        <v>113</v>
      </c>
      <c r="B43" s="60">
        <f>+SUM('2-Tuit &amp; Oth NGF Rev'!D12+'2-Tuit &amp; Oth NGF Rev'!D14+'2-Tuit &amp; Oth NGF Rev'!D16+'2-Tuit &amp; Oth NGF Rev'!D18+'2-Tuit &amp; Oth NGF Rev'!D20)</f>
        <v>0</v>
      </c>
      <c r="C43" s="55">
        <f>0</f>
        <v>0</v>
      </c>
      <c r="D43" s="89" t="str">
        <f t="shared" si="11"/>
        <v>%</v>
      </c>
      <c r="E43" s="55">
        <f>0</f>
        <v>0</v>
      </c>
      <c r="F43" s="55">
        <f>0</f>
        <v>0</v>
      </c>
      <c r="G43" s="55">
        <f>0</f>
        <v>0</v>
      </c>
      <c r="H43" s="99">
        <f t="shared" si="14"/>
        <v>0</v>
      </c>
      <c r="L43" s="276" t="s">
        <v>113</v>
      </c>
      <c r="M43" s="268">
        <f>+'2-Tuit &amp; Oth NGF Rev'!G12</f>
        <v>0</v>
      </c>
      <c r="N43" s="269">
        <v>0</v>
      </c>
      <c r="O43" s="277" t="str">
        <f t="shared" si="12"/>
        <v>%</v>
      </c>
      <c r="P43" s="269">
        <v>0</v>
      </c>
      <c r="Q43" s="269">
        <v>0</v>
      </c>
      <c r="R43" s="269">
        <v>0</v>
      </c>
      <c r="S43" s="278">
        <f t="shared" si="13"/>
        <v>0</v>
      </c>
      <c r="T43" s="265"/>
      <c r="U43" s="265"/>
    </row>
    <row r="44" spans="1:21" s="17" customFormat="1" ht="15" customHeight="1" thickBot="1" x14ac:dyDescent="0.25">
      <c r="A44" s="58" t="s">
        <v>16</v>
      </c>
      <c r="B44" s="63">
        <f>SUM(B38:B43)</f>
        <v>0</v>
      </c>
      <c r="C44" s="63">
        <f t="shared" ref="C44:H44" si="15">SUM(C38:C43)</f>
        <v>0</v>
      </c>
      <c r="D44" s="93" t="str">
        <f t="shared" si="11"/>
        <v>%</v>
      </c>
      <c r="E44" s="63">
        <f t="shared" si="15"/>
        <v>0</v>
      </c>
      <c r="F44" s="61">
        <f t="shared" si="15"/>
        <v>0</v>
      </c>
      <c r="G44" s="61">
        <f t="shared" si="15"/>
        <v>0</v>
      </c>
      <c r="H44" s="96">
        <f t="shared" si="15"/>
        <v>0</v>
      </c>
      <c r="L44" s="279" t="s">
        <v>16</v>
      </c>
      <c r="M44" s="280">
        <f t="shared" ref="M44:N44" si="16">SUM(M38:M43)</f>
        <v>0</v>
      </c>
      <c r="N44" s="280">
        <f t="shared" si="16"/>
        <v>0</v>
      </c>
      <c r="O44" s="281" t="str">
        <f t="shared" si="12"/>
        <v>%</v>
      </c>
      <c r="P44" s="280">
        <f t="shared" ref="P44:S44" si="17">SUM(P38:P43)</f>
        <v>0</v>
      </c>
      <c r="Q44" s="282">
        <f t="shared" si="17"/>
        <v>0</v>
      </c>
      <c r="R44" s="282">
        <f t="shared" si="17"/>
        <v>0</v>
      </c>
      <c r="S44" s="283">
        <f t="shared" si="17"/>
        <v>0</v>
      </c>
      <c r="T44" s="265"/>
      <c r="U44" s="265"/>
    </row>
    <row r="45" spans="1:21" s="17" customFormat="1" ht="15" customHeight="1" x14ac:dyDescent="0.2">
      <c r="A45" s="418"/>
      <c r="B45" s="418"/>
      <c r="C45" s="418"/>
      <c r="D45" s="418"/>
      <c r="E45" s="418"/>
      <c r="L45" s="265"/>
      <c r="M45" s="265"/>
      <c r="N45" s="265"/>
      <c r="O45" s="265"/>
      <c r="P45" s="265"/>
      <c r="Q45" s="265"/>
      <c r="R45" s="265"/>
      <c r="S45" s="265"/>
      <c r="T45" s="265"/>
      <c r="U45" s="265"/>
    </row>
    <row r="46" spans="1:21" s="17" customFormat="1" ht="15" customHeight="1" x14ac:dyDescent="0.2">
      <c r="A46" s="428" t="s">
        <v>151</v>
      </c>
      <c r="B46" s="428"/>
      <c r="C46" s="428"/>
      <c r="D46" s="428"/>
      <c r="E46" s="428"/>
      <c r="F46" s="428"/>
      <c r="G46" s="428"/>
      <c r="H46" s="428"/>
      <c r="L46" s="408" t="s">
        <v>288</v>
      </c>
      <c r="M46" s="409"/>
      <c r="N46" s="409"/>
      <c r="O46" s="409"/>
      <c r="P46" s="409"/>
      <c r="Q46" s="409"/>
      <c r="R46" s="409"/>
      <c r="S46" s="410"/>
      <c r="T46" s="265"/>
      <c r="U46" s="265"/>
    </row>
    <row r="47" spans="1:21" ht="15" customHeight="1" x14ac:dyDescent="0.2">
      <c r="A47" s="429" t="s">
        <v>22</v>
      </c>
      <c r="B47" s="420" t="s">
        <v>212</v>
      </c>
      <c r="C47" s="420" t="s">
        <v>159</v>
      </c>
      <c r="D47" s="431" t="s">
        <v>115</v>
      </c>
      <c r="E47" s="420" t="s">
        <v>23</v>
      </c>
      <c r="F47" s="420" t="s">
        <v>76</v>
      </c>
      <c r="G47" s="420" t="s">
        <v>218</v>
      </c>
      <c r="H47" s="421" t="s">
        <v>221</v>
      </c>
      <c r="L47" s="411" t="s">
        <v>22</v>
      </c>
      <c r="M47" s="414" t="s">
        <v>212</v>
      </c>
      <c r="N47" s="414" t="s">
        <v>159</v>
      </c>
      <c r="O47" s="414" t="s">
        <v>115</v>
      </c>
      <c r="P47" s="414" t="s">
        <v>23</v>
      </c>
      <c r="Q47" s="414" t="s">
        <v>76</v>
      </c>
      <c r="R47" s="414" t="s">
        <v>218</v>
      </c>
      <c r="S47" s="417" t="s">
        <v>221</v>
      </c>
      <c r="T47" s="266"/>
      <c r="U47" s="266"/>
    </row>
    <row r="48" spans="1:21" ht="15" customHeight="1" thickBot="1" x14ac:dyDescent="0.25">
      <c r="A48" s="429"/>
      <c r="B48" s="421"/>
      <c r="C48" s="421"/>
      <c r="D48" s="431"/>
      <c r="E48" s="421"/>
      <c r="F48" s="421"/>
      <c r="G48" s="421"/>
      <c r="H48" s="421"/>
      <c r="I48" s="17"/>
      <c r="L48" s="412"/>
      <c r="M48" s="415"/>
      <c r="N48" s="415"/>
      <c r="O48" s="415"/>
      <c r="P48" s="415"/>
      <c r="Q48" s="415"/>
      <c r="R48" s="415"/>
      <c r="S48" s="415"/>
      <c r="T48" s="265"/>
      <c r="U48" s="265"/>
    </row>
    <row r="49" spans="1:21" ht="15" customHeight="1" x14ac:dyDescent="0.2">
      <c r="A49" s="429"/>
      <c r="B49" s="422"/>
      <c r="C49" s="422"/>
      <c r="D49" s="431"/>
      <c r="E49" s="422"/>
      <c r="F49" s="422"/>
      <c r="G49" s="422"/>
      <c r="H49" s="422"/>
      <c r="I49" s="424" t="s">
        <v>219</v>
      </c>
      <c r="J49" s="425"/>
      <c r="L49" s="412"/>
      <c r="M49" s="415"/>
      <c r="N49" s="415"/>
      <c r="O49" s="415"/>
      <c r="P49" s="415"/>
      <c r="Q49" s="415"/>
      <c r="R49" s="415"/>
      <c r="S49" s="415"/>
      <c r="T49" s="404" t="s">
        <v>219</v>
      </c>
      <c r="U49" s="405"/>
    </row>
    <row r="50" spans="1:21" ht="15" customHeight="1" thickBot="1" x14ac:dyDescent="0.25">
      <c r="A50" s="430"/>
      <c r="B50" s="423"/>
      <c r="C50" s="423"/>
      <c r="D50" s="432"/>
      <c r="E50" s="423"/>
      <c r="F50" s="423"/>
      <c r="G50" s="423"/>
      <c r="H50" s="423"/>
      <c r="I50" s="426" t="s">
        <v>220</v>
      </c>
      <c r="J50" s="427"/>
      <c r="L50" s="413"/>
      <c r="M50" s="416"/>
      <c r="N50" s="416"/>
      <c r="O50" s="416"/>
      <c r="P50" s="416"/>
      <c r="Q50" s="416"/>
      <c r="R50" s="416"/>
      <c r="S50" s="416"/>
      <c r="T50" s="406" t="s">
        <v>220</v>
      </c>
      <c r="U50" s="407"/>
    </row>
    <row r="51" spans="1:21" ht="15" x14ac:dyDescent="0.2">
      <c r="A51" s="54" t="s">
        <v>98</v>
      </c>
      <c r="B51" s="59">
        <f>+'2-Tuit &amp; Oth NGF Rev'!E7</f>
        <v>0</v>
      </c>
      <c r="C51" s="55">
        <f>0</f>
        <v>0</v>
      </c>
      <c r="D51" s="89" t="str">
        <f t="shared" ref="D51:D57" si="18">IF(C51=0,"%",C51/B51)</f>
        <v>%</v>
      </c>
      <c r="E51" s="55">
        <f>0</f>
        <v>0</v>
      </c>
      <c r="F51" s="55">
        <f>0</f>
        <v>0</v>
      </c>
      <c r="G51" s="55">
        <f>0</f>
        <v>0</v>
      </c>
      <c r="H51" s="97">
        <f>B51+F51+G51</f>
        <v>0</v>
      </c>
      <c r="I51" s="90">
        <f>(C51+C53+C55)-(E51+E53+E55)</f>
        <v>0</v>
      </c>
      <c r="J51" s="91" t="str">
        <f>IF(I51&gt;0,"WARNING: IS subsidizing OS","Compliant")</f>
        <v>Compliant</v>
      </c>
      <c r="L51" s="267" t="s">
        <v>98</v>
      </c>
      <c r="M51" s="268">
        <f>+'2-Tuit &amp; Oth NGF Rev'!H7</f>
        <v>0</v>
      </c>
      <c r="N51" s="269">
        <v>0</v>
      </c>
      <c r="O51" s="270" t="str">
        <f t="shared" ref="O51:O57" si="19">IF(N51=0,"%",N51/M51)</f>
        <v>%</v>
      </c>
      <c r="P51" s="269">
        <v>0</v>
      </c>
      <c r="Q51" s="269">
        <v>0</v>
      </c>
      <c r="R51" s="269">
        <v>0</v>
      </c>
      <c r="S51" s="271">
        <f t="shared" ref="S51:S56" si="20">M51+Q51+R51</f>
        <v>0</v>
      </c>
      <c r="T51" s="272">
        <f>(N51+N53+N55)-(P51+P53+P55)</f>
        <v>0</v>
      </c>
      <c r="U51" s="273" t="str">
        <f>IF(T51&gt;0,"WARNING: IS subsidizing OS","Compliant")</f>
        <v>Compliant</v>
      </c>
    </row>
    <row r="52" spans="1:21" ht="15" x14ac:dyDescent="0.2">
      <c r="A52" s="56" t="s">
        <v>99</v>
      </c>
      <c r="B52" s="62">
        <f>+'2-Tuit &amp; Oth NGF Rev'!E8</f>
        <v>0</v>
      </c>
      <c r="C52" s="55">
        <f>0</f>
        <v>0</v>
      </c>
      <c r="D52" s="89" t="str">
        <f t="shared" si="18"/>
        <v>%</v>
      </c>
      <c r="E52" s="55">
        <f>0</f>
        <v>0</v>
      </c>
      <c r="F52" s="55">
        <f>0</f>
        <v>0</v>
      </c>
      <c r="G52" s="55">
        <f>0</f>
        <v>0</v>
      </c>
      <c r="H52" s="98">
        <f t="shared" ref="H52:H56" si="21">B52+F52+G52</f>
        <v>0</v>
      </c>
      <c r="L52" s="274" t="s">
        <v>99</v>
      </c>
      <c r="M52" s="268">
        <f>+'2-Tuit &amp; Oth NGF Rev'!H8</f>
        <v>0</v>
      </c>
      <c r="N52" s="269">
        <v>0</v>
      </c>
      <c r="O52" s="270" t="str">
        <f t="shared" si="19"/>
        <v>%</v>
      </c>
      <c r="P52" s="269">
        <v>0</v>
      </c>
      <c r="Q52" s="269">
        <v>0</v>
      </c>
      <c r="R52" s="269">
        <v>0</v>
      </c>
      <c r="S52" s="275">
        <f t="shared" si="20"/>
        <v>0</v>
      </c>
      <c r="T52" s="265"/>
      <c r="U52" s="265"/>
    </row>
    <row r="53" spans="1:21" ht="15" x14ac:dyDescent="0.2">
      <c r="A53" s="56" t="s">
        <v>100</v>
      </c>
      <c r="B53" s="62">
        <f>+'2-Tuit &amp; Oth NGF Rev'!E9</f>
        <v>0</v>
      </c>
      <c r="C53" s="55">
        <f>0</f>
        <v>0</v>
      </c>
      <c r="D53" s="89" t="str">
        <f t="shared" si="18"/>
        <v>%</v>
      </c>
      <c r="E53" s="55">
        <f>0</f>
        <v>0</v>
      </c>
      <c r="F53" s="55">
        <f>0</f>
        <v>0</v>
      </c>
      <c r="G53" s="55">
        <f>0</f>
        <v>0</v>
      </c>
      <c r="H53" s="98">
        <f t="shared" si="21"/>
        <v>0</v>
      </c>
      <c r="L53" s="274" t="s">
        <v>100</v>
      </c>
      <c r="M53" s="268">
        <f>+'2-Tuit &amp; Oth NGF Rev'!H9</f>
        <v>0</v>
      </c>
      <c r="N53" s="269">
        <v>0</v>
      </c>
      <c r="O53" s="270" t="str">
        <f t="shared" si="19"/>
        <v>%</v>
      </c>
      <c r="P53" s="269">
        <v>0</v>
      </c>
      <c r="Q53" s="269">
        <v>0</v>
      </c>
      <c r="R53" s="269">
        <v>0</v>
      </c>
      <c r="S53" s="275">
        <f t="shared" si="20"/>
        <v>0</v>
      </c>
      <c r="T53" s="265"/>
      <c r="U53" s="265"/>
    </row>
    <row r="54" spans="1:21" ht="15" x14ac:dyDescent="0.2">
      <c r="A54" s="56" t="s">
        <v>101</v>
      </c>
      <c r="B54" s="62">
        <f>+'2-Tuit &amp; Oth NGF Rev'!E10</f>
        <v>0</v>
      </c>
      <c r="C54" s="55">
        <f>0</f>
        <v>0</v>
      </c>
      <c r="D54" s="89" t="str">
        <f t="shared" si="18"/>
        <v>%</v>
      </c>
      <c r="E54" s="55">
        <f>0</f>
        <v>0</v>
      </c>
      <c r="F54" s="55">
        <f>0</f>
        <v>0</v>
      </c>
      <c r="G54" s="55">
        <f>0</f>
        <v>0</v>
      </c>
      <c r="H54" s="98">
        <f t="shared" si="21"/>
        <v>0</v>
      </c>
      <c r="L54" s="274" t="s">
        <v>101</v>
      </c>
      <c r="M54" s="268">
        <f>+'2-Tuit &amp; Oth NGF Rev'!H10</f>
        <v>0</v>
      </c>
      <c r="N54" s="269">
        <v>0</v>
      </c>
      <c r="O54" s="270" t="str">
        <f t="shared" si="19"/>
        <v>%</v>
      </c>
      <c r="P54" s="269">
        <v>0</v>
      </c>
      <c r="Q54" s="269">
        <v>0</v>
      </c>
      <c r="R54" s="269">
        <v>0</v>
      </c>
      <c r="S54" s="275">
        <f t="shared" si="20"/>
        <v>0</v>
      </c>
      <c r="T54" s="265"/>
      <c r="U54" s="265"/>
    </row>
    <row r="55" spans="1:21" ht="15" x14ac:dyDescent="0.2">
      <c r="A55" s="56" t="s">
        <v>112</v>
      </c>
      <c r="B55" s="60">
        <f>+SUM('2-Tuit &amp; Oth NGF Rev'!E11+'2-Tuit &amp; Oth NGF Rev'!E13+'2-Tuit &amp; Oth NGF Rev'!E15+'2-Tuit &amp; Oth NGF Rev'!E17+'2-Tuit &amp; Oth NGF Rev'!E19)</f>
        <v>0</v>
      </c>
      <c r="C55" s="55">
        <f>0</f>
        <v>0</v>
      </c>
      <c r="D55" s="89" t="str">
        <f t="shared" si="18"/>
        <v>%</v>
      </c>
      <c r="E55" s="55">
        <f>0</f>
        <v>0</v>
      </c>
      <c r="F55" s="55">
        <f>0</f>
        <v>0</v>
      </c>
      <c r="G55" s="55">
        <f>0</f>
        <v>0</v>
      </c>
      <c r="H55" s="98">
        <f t="shared" si="21"/>
        <v>0</v>
      </c>
      <c r="L55" s="274" t="s">
        <v>112</v>
      </c>
      <c r="M55" s="268">
        <f>+'2-Tuit &amp; Oth NGF Rev'!H11</f>
        <v>0</v>
      </c>
      <c r="N55" s="269">
        <v>0</v>
      </c>
      <c r="O55" s="270" t="str">
        <f t="shared" si="19"/>
        <v>%</v>
      </c>
      <c r="P55" s="269">
        <v>0</v>
      </c>
      <c r="Q55" s="269">
        <v>0</v>
      </c>
      <c r="R55" s="269">
        <v>0</v>
      </c>
      <c r="S55" s="275">
        <f t="shared" si="20"/>
        <v>0</v>
      </c>
      <c r="T55" s="265"/>
      <c r="U55" s="265"/>
    </row>
    <row r="56" spans="1:21" ht="15.75" thickBot="1" x14ac:dyDescent="0.25">
      <c r="A56" s="57" t="s">
        <v>113</v>
      </c>
      <c r="B56" s="60">
        <f>+SUM('2-Tuit &amp; Oth NGF Rev'!E12+'2-Tuit &amp; Oth NGF Rev'!E14+'2-Tuit &amp; Oth NGF Rev'!E16+'2-Tuit &amp; Oth NGF Rev'!E18+'2-Tuit &amp; Oth NGF Rev'!E20)</f>
        <v>0</v>
      </c>
      <c r="C56" s="55">
        <f>0</f>
        <v>0</v>
      </c>
      <c r="D56" s="89" t="str">
        <f t="shared" si="18"/>
        <v>%</v>
      </c>
      <c r="E56" s="55">
        <f>0</f>
        <v>0</v>
      </c>
      <c r="F56" s="55">
        <f>0</f>
        <v>0</v>
      </c>
      <c r="G56" s="55">
        <f>0</f>
        <v>0</v>
      </c>
      <c r="H56" s="99">
        <f t="shared" si="21"/>
        <v>0</v>
      </c>
      <c r="L56" s="276" t="s">
        <v>113</v>
      </c>
      <c r="M56" s="268">
        <f>+'2-Tuit &amp; Oth NGF Rev'!H12</f>
        <v>0</v>
      </c>
      <c r="N56" s="269">
        <v>0</v>
      </c>
      <c r="O56" s="277" t="str">
        <f t="shared" si="19"/>
        <v>%</v>
      </c>
      <c r="P56" s="269">
        <v>0</v>
      </c>
      <c r="Q56" s="269">
        <v>0</v>
      </c>
      <c r="R56" s="269">
        <v>0</v>
      </c>
      <c r="S56" s="278">
        <f t="shared" si="20"/>
        <v>0</v>
      </c>
      <c r="T56" s="265"/>
      <c r="U56" s="265"/>
    </row>
    <row r="57" spans="1:21" ht="15.75" thickBot="1" x14ac:dyDescent="0.25">
      <c r="A57" s="58" t="s">
        <v>16</v>
      </c>
      <c r="B57" s="63">
        <f>SUM(B51:B56)</f>
        <v>0</v>
      </c>
      <c r="C57" s="63">
        <f t="shared" ref="C57:H57" si="22">SUM(C51:C56)</f>
        <v>0</v>
      </c>
      <c r="D57" s="93" t="str">
        <f t="shared" si="18"/>
        <v>%</v>
      </c>
      <c r="E57" s="63">
        <f t="shared" si="22"/>
        <v>0</v>
      </c>
      <c r="F57" s="61">
        <f t="shared" si="22"/>
        <v>0</v>
      </c>
      <c r="G57" s="61">
        <f t="shared" si="22"/>
        <v>0</v>
      </c>
      <c r="H57" s="96">
        <f t="shared" si="22"/>
        <v>0</v>
      </c>
      <c r="I57" s="94"/>
      <c r="L57" s="279" t="s">
        <v>16</v>
      </c>
      <c r="M57" s="280">
        <f t="shared" ref="M57:N57" si="23">SUM(M51:M56)</f>
        <v>0</v>
      </c>
      <c r="N57" s="280">
        <f t="shared" si="23"/>
        <v>0</v>
      </c>
      <c r="O57" s="281" t="str">
        <f t="shared" si="19"/>
        <v>%</v>
      </c>
      <c r="P57" s="280">
        <f t="shared" ref="P57:S57" si="24">SUM(P51:P56)</f>
        <v>0</v>
      </c>
      <c r="Q57" s="282">
        <f t="shared" si="24"/>
        <v>0</v>
      </c>
      <c r="R57" s="282">
        <f t="shared" si="24"/>
        <v>0</v>
      </c>
      <c r="S57" s="283">
        <f t="shared" si="24"/>
        <v>0</v>
      </c>
      <c r="T57" s="265"/>
      <c r="U57" s="265"/>
    </row>
    <row r="59" spans="1:21" ht="65.099999999999994" customHeight="1" x14ac:dyDescent="0.2">
      <c r="A59" s="419" t="s">
        <v>123</v>
      </c>
      <c r="B59" s="419"/>
      <c r="C59" s="419"/>
      <c r="D59" s="419"/>
      <c r="E59" s="419"/>
      <c r="F59" s="419"/>
      <c r="G59" s="419"/>
      <c r="H59" s="419"/>
    </row>
  </sheetData>
  <mergeCells count="86">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 ref="L20:S20"/>
    <mergeCell ref="L21:L24"/>
    <mergeCell ref="M21:M24"/>
    <mergeCell ref="N21:N24"/>
    <mergeCell ref="O21:O24"/>
    <mergeCell ref="P21:P24"/>
    <mergeCell ref="Q21:Q24"/>
    <mergeCell ref="R21:R24"/>
    <mergeCell ref="S21:S24"/>
    <mergeCell ref="T23:U23"/>
    <mergeCell ref="T24:U24"/>
    <mergeCell ref="L33:S33"/>
    <mergeCell ref="L34:L37"/>
    <mergeCell ref="M34:M37"/>
    <mergeCell ref="N34:N37"/>
    <mergeCell ref="O34:O37"/>
    <mergeCell ref="P34:P37"/>
    <mergeCell ref="Q34:Q37"/>
    <mergeCell ref="R34:R37"/>
    <mergeCell ref="S34:S37"/>
    <mergeCell ref="T36:U36"/>
    <mergeCell ref="T37:U37"/>
    <mergeCell ref="T49:U49"/>
    <mergeCell ref="T50:U50"/>
    <mergeCell ref="L46:S46"/>
    <mergeCell ref="L47:L50"/>
    <mergeCell ref="M47:M50"/>
    <mergeCell ref="N47:N50"/>
    <mergeCell ref="O47:O50"/>
    <mergeCell ref="P47:P50"/>
    <mergeCell ref="Q47:Q50"/>
    <mergeCell ref="R47:R50"/>
    <mergeCell ref="S47:S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8" customFormat="1" ht="20.100000000000001" customHeight="1" x14ac:dyDescent="0.35">
      <c r="A1" s="313" t="str">
        <f>'Institution ID'!A1</f>
        <v>Six-Year Plans - Part I (2022): 2022-23 through 2027-28</v>
      </c>
      <c r="B1" s="313"/>
      <c r="C1" s="313"/>
      <c r="D1" s="313"/>
      <c r="E1" s="313"/>
      <c r="F1" s="313"/>
      <c r="G1" s="313"/>
      <c r="H1" s="313"/>
      <c r="I1" s="15"/>
      <c r="J1" s="12"/>
      <c r="K1" s="12"/>
      <c r="L1" s="12"/>
      <c r="M1" s="12"/>
    </row>
    <row r="2" spans="1:13" s="8" customFormat="1" ht="20.100000000000001" customHeight="1" x14ac:dyDescent="0.2">
      <c r="A2" s="51" t="str">
        <f>'Institution ID'!C3</f>
        <v>Virginia State University</v>
      </c>
      <c r="B2" s="53"/>
      <c r="C2" s="53"/>
      <c r="D2" s="53"/>
      <c r="E2" s="53"/>
      <c r="F2" s="53"/>
      <c r="G2" s="53"/>
      <c r="H2" s="53"/>
      <c r="I2" s="53"/>
      <c r="J2" s="12"/>
      <c r="K2" s="12"/>
      <c r="L2" s="12"/>
      <c r="M2" s="12"/>
    </row>
    <row r="3" spans="1:13" ht="20.100000000000001" customHeight="1" x14ac:dyDescent="0.2">
      <c r="A3" s="52" t="s">
        <v>75</v>
      </c>
      <c r="B3" s="52"/>
      <c r="C3" s="52"/>
      <c r="D3" s="52"/>
      <c r="E3" s="52"/>
      <c r="F3" s="52"/>
      <c r="G3" s="52"/>
      <c r="H3" s="52"/>
      <c r="I3" s="52"/>
    </row>
    <row r="4" spans="1:13" ht="20.100000000000001" customHeight="1" x14ac:dyDescent="0.2">
      <c r="A4" s="52" t="s">
        <v>13</v>
      </c>
      <c r="B4" s="52"/>
      <c r="C4" s="52"/>
      <c r="D4" s="52"/>
      <c r="E4" s="52"/>
      <c r="F4" s="52"/>
      <c r="G4" s="52"/>
      <c r="H4" s="52"/>
      <c r="I4" s="52"/>
    </row>
    <row r="5" spans="1:13" s="9" customFormat="1" ht="20.100000000000001" customHeight="1" thickBot="1" x14ac:dyDescent="0.3">
      <c r="A5" s="18"/>
      <c r="B5" s="18"/>
      <c r="C5" s="18"/>
      <c r="D5" s="18"/>
      <c r="E5" s="18"/>
      <c r="F5" s="18"/>
      <c r="G5" s="18"/>
      <c r="H5" s="18"/>
      <c r="I5" s="18"/>
    </row>
    <row r="6" spans="1:13" s="19" customFormat="1" ht="20.100000000000001" customHeight="1" x14ac:dyDescent="0.2">
      <c r="A6" s="514" t="s">
        <v>74</v>
      </c>
      <c r="B6" s="515"/>
      <c r="C6" s="515"/>
      <c r="D6" s="515"/>
      <c r="E6" s="515"/>
      <c r="F6" s="515"/>
      <c r="G6" s="515"/>
      <c r="H6" s="516"/>
      <c r="I6" s="25"/>
    </row>
    <row r="7" spans="1:13" s="20" customFormat="1" ht="20.100000000000001" customHeight="1" x14ac:dyDescent="0.2">
      <c r="A7" s="454" t="s">
        <v>31</v>
      </c>
      <c r="B7" s="517"/>
      <c r="C7" s="517"/>
      <c r="D7" s="517"/>
      <c r="E7" s="517"/>
      <c r="F7" s="517"/>
      <c r="G7" s="517"/>
      <c r="H7" s="448"/>
    </row>
    <row r="8" spans="1:13" s="8" customFormat="1" ht="20.100000000000001" customHeight="1" x14ac:dyDescent="0.2">
      <c r="A8" s="518" t="s">
        <v>14</v>
      </c>
      <c r="B8" s="456" t="s">
        <v>29</v>
      </c>
      <c r="C8" s="456"/>
      <c r="D8" s="456"/>
      <c r="E8" s="456" t="s">
        <v>30</v>
      </c>
      <c r="F8" s="456"/>
      <c r="G8" s="456"/>
      <c r="H8" s="489" t="s">
        <v>16</v>
      </c>
    </row>
    <row r="9" spans="1:13" s="8" customFormat="1" ht="20.100000000000001" customHeight="1" x14ac:dyDescent="0.2">
      <c r="A9" s="519"/>
      <c r="B9" s="46" t="s">
        <v>44</v>
      </c>
      <c r="C9" s="46" t="s">
        <v>45</v>
      </c>
      <c r="D9" s="46" t="s">
        <v>16</v>
      </c>
      <c r="E9" s="46" t="s">
        <v>44</v>
      </c>
      <c r="F9" s="46" t="s">
        <v>45</v>
      </c>
      <c r="G9" s="46" t="s">
        <v>16</v>
      </c>
      <c r="H9" s="490"/>
    </row>
    <row r="10" spans="1:13" s="8" customFormat="1" ht="20.100000000000001" customHeight="1" x14ac:dyDescent="0.2">
      <c r="A10" s="32" t="s">
        <v>76</v>
      </c>
      <c r="B10" s="21">
        <v>206500</v>
      </c>
      <c r="C10" s="21">
        <v>58002</v>
      </c>
      <c r="D10" s="22">
        <f>B10+C10</f>
        <v>264502</v>
      </c>
      <c r="E10" s="21">
        <v>73902</v>
      </c>
      <c r="F10" s="21">
        <v>19763</v>
      </c>
      <c r="G10" s="29">
        <f>E10+F10</f>
        <v>93665</v>
      </c>
      <c r="H10" s="31">
        <f>SUM(D10,G10)</f>
        <v>358167</v>
      </c>
    </row>
    <row r="11" spans="1:13" s="8" customFormat="1" ht="20.100000000000001" customHeight="1" x14ac:dyDescent="0.2">
      <c r="A11" s="26" t="s">
        <v>32</v>
      </c>
      <c r="B11" s="21">
        <v>0</v>
      </c>
      <c r="C11" s="21">
        <v>0</v>
      </c>
      <c r="D11" s="22">
        <f>B11+C11</f>
        <v>0</v>
      </c>
      <c r="E11" s="21">
        <v>0</v>
      </c>
      <c r="F11" s="21">
        <v>0</v>
      </c>
      <c r="G11" s="29">
        <f>E11+F11</f>
        <v>0</v>
      </c>
      <c r="H11" s="31">
        <f>SUM(D11,G11)</f>
        <v>0</v>
      </c>
    </row>
    <row r="12" spans="1:13" s="8" customFormat="1" ht="20.100000000000001" customHeight="1" x14ac:dyDescent="0.2">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00000000000001" customHeight="1" x14ac:dyDescent="0.2">
      <c r="A13" s="26" t="s">
        <v>34</v>
      </c>
      <c r="B13" s="23">
        <v>0</v>
      </c>
      <c r="C13" s="23">
        <v>0</v>
      </c>
      <c r="D13" s="24">
        <f t="shared" si="0"/>
        <v>0</v>
      </c>
      <c r="E13" s="23">
        <v>38052</v>
      </c>
      <c r="F13" s="23">
        <v>0</v>
      </c>
      <c r="G13" s="30">
        <f t="shared" si="1"/>
        <v>38052</v>
      </c>
      <c r="H13" s="31">
        <f t="shared" si="2"/>
        <v>38052</v>
      </c>
    </row>
    <row r="14" spans="1:13" s="8" customFormat="1" ht="20.100000000000001" customHeight="1" x14ac:dyDescent="0.2">
      <c r="A14" s="41" t="s">
        <v>95</v>
      </c>
      <c r="B14" s="44"/>
      <c r="C14" s="44"/>
      <c r="D14" s="44"/>
      <c r="E14" s="44"/>
      <c r="F14" s="44"/>
      <c r="G14" s="45"/>
      <c r="H14" s="45"/>
    </row>
    <row r="15" spans="1:13" s="8" customFormat="1" ht="20.100000000000001" customHeight="1" x14ac:dyDescent="0.2">
      <c r="A15" s="26" t="s">
        <v>35</v>
      </c>
      <c r="B15" s="23">
        <v>0</v>
      </c>
      <c r="C15" s="23">
        <v>0</v>
      </c>
      <c r="D15" s="24">
        <f t="shared" si="0"/>
        <v>0</v>
      </c>
      <c r="E15" s="23">
        <v>0</v>
      </c>
      <c r="F15" s="23">
        <v>0</v>
      </c>
      <c r="G15" s="30">
        <f t="shared" si="1"/>
        <v>0</v>
      </c>
      <c r="H15" s="31">
        <f t="shared" si="2"/>
        <v>0</v>
      </c>
    </row>
    <row r="16" spans="1:13" s="8" customFormat="1" ht="20.100000000000001" customHeight="1" x14ac:dyDescent="0.2">
      <c r="A16" s="26" t="s">
        <v>36</v>
      </c>
      <c r="B16" s="44"/>
      <c r="C16" s="44"/>
      <c r="D16" s="44"/>
      <c r="E16" s="44"/>
      <c r="F16" s="44"/>
      <c r="G16" s="45"/>
      <c r="H16" s="45"/>
    </row>
    <row r="17" spans="1:8" s="8" customFormat="1" ht="20.100000000000001" customHeight="1" x14ac:dyDescent="0.2">
      <c r="A17" s="26" t="s">
        <v>37</v>
      </c>
      <c r="B17" s="23">
        <v>0</v>
      </c>
      <c r="C17" s="23">
        <v>0</v>
      </c>
      <c r="D17" s="24">
        <f t="shared" si="0"/>
        <v>0</v>
      </c>
      <c r="E17" s="23">
        <v>0</v>
      </c>
      <c r="F17" s="23">
        <v>0</v>
      </c>
      <c r="G17" s="30">
        <f t="shared" si="1"/>
        <v>0</v>
      </c>
      <c r="H17" s="31">
        <f t="shared" si="2"/>
        <v>0</v>
      </c>
    </row>
    <row r="18" spans="1:8" s="8" customFormat="1" ht="20.100000000000001" customHeight="1" x14ac:dyDescent="0.2">
      <c r="A18" s="26" t="s">
        <v>15</v>
      </c>
      <c r="B18" s="23">
        <v>0</v>
      </c>
      <c r="C18" s="23">
        <v>0</v>
      </c>
      <c r="D18" s="24">
        <f t="shared" si="0"/>
        <v>0</v>
      </c>
      <c r="E18" s="23">
        <v>0</v>
      </c>
      <c r="F18" s="23">
        <v>0</v>
      </c>
      <c r="G18" s="30">
        <f t="shared" si="1"/>
        <v>0</v>
      </c>
      <c r="H18" s="31">
        <f t="shared" si="2"/>
        <v>0</v>
      </c>
    </row>
    <row r="19" spans="1:8" s="8" customFormat="1" ht="20.100000000000001" customHeight="1" x14ac:dyDescent="0.2">
      <c r="A19" s="26" t="s">
        <v>38</v>
      </c>
      <c r="B19" s="23">
        <v>0</v>
      </c>
      <c r="C19" s="23">
        <v>0</v>
      </c>
      <c r="D19" s="24">
        <f t="shared" si="0"/>
        <v>0</v>
      </c>
      <c r="E19" s="23">
        <v>0</v>
      </c>
      <c r="F19" s="23">
        <v>0</v>
      </c>
      <c r="G19" s="30">
        <f t="shared" si="1"/>
        <v>0</v>
      </c>
      <c r="H19" s="31">
        <f t="shared" si="2"/>
        <v>0</v>
      </c>
    </row>
    <row r="20" spans="1:8" s="8" customFormat="1" ht="20.100000000000001" customHeight="1" x14ac:dyDescent="0.2">
      <c r="A20" s="26" t="s">
        <v>39</v>
      </c>
      <c r="B20" s="23">
        <v>0</v>
      </c>
      <c r="C20" s="23">
        <v>0</v>
      </c>
      <c r="D20" s="24">
        <f t="shared" si="0"/>
        <v>0</v>
      </c>
      <c r="E20" s="23">
        <v>16913</v>
      </c>
      <c r="F20" s="23">
        <v>0</v>
      </c>
      <c r="G20" s="30">
        <f t="shared" si="1"/>
        <v>16913</v>
      </c>
      <c r="H20" s="31">
        <f t="shared" si="2"/>
        <v>16913</v>
      </c>
    </row>
    <row r="21" spans="1:8" s="8" customFormat="1" ht="20.100000000000001" customHeight="1" x14ac:dyDescent="0.2">
      <c r="A21" s="26" t="s">
        <v>40</v>
      </c>
      <c r="B21" s="23">
        <v>32682</v>
      </c>
      <c r="C21" s="23">
        <v>0</v>
      </c>
      <c r="D21" s="24">
        <f t="shared" si="0"/>
        <v>32682</v>
      </c>
      <c r="E21" s="23">
        <v>0</v>
      </c>
      <c r="F21" s="23">
        <v>0</v>
      </c>
      <c r="G21" s="30">
        <f t="shared" si="1"/>
        <v>0</v>
      </c>
      <c r="H21" s="31">
        <f t="shared" si="2"/>
        <v>32682</v>
      </c>
    </row>
    <row r="22" spans="1:8" s="8" customFormat="1" ht="20.100000000000001" customHeight="1" x14ac:dyDescent="0.2">
      <c r="A22" s="26" t="s">
        <v>41</v>
      </c>
      <c r="B22" s="23">
        <v>0</v>
      </c>
      <c r="C22" s="23">
        <v>0</v>
      </c>
      <c r="D22" s="24">
        <f t="shared" si="0"/>
        <v>0</v>
      </c>
      <c r="E22" s="23">
        <v>0</v>
      </c>
      <c r="F22" s="23">
        <v>0</v>
      </c>
      <c r="G22" s="30">
        <f t="shared" si="1"/>
        <v>0</v>
      </c>
      <c r="H22" s="31">
        <f t="shared" si="2"/>
        <v>0</v>
      </c>
    </row>
    <row r="23" spans="1:8" s="8" customFormat="1" ht="20.100000000000001" customHeight="1" x14ac:dyDescent="0.2">
      <c r="A23" s="26" t="s">
        <v>42</v>
      </c>
      <c r="B23" s="23">
        <v>120156</v>
      </c>
      <c r="C23" s="23">
        <v>0</v>
      </c>
      <c r="D23" s="24">
        <f t="shared" si="0"/>
        <v>120156</v>
      </c>
      <c r="E23" s="23">
        <v>0</v>
      </c>
      <c r="F23" s="23">
        <v>0</v>
      </c>
      <c r="G23" s="30">
        <f t="shared" si="1"/>
        <v>0</v>
      </c>
      <c r="H23" s="31">
        <f t="shared" si="2"/>
        <v>120156</v>
      </c>
    </row>
    <row r="24" spans="1:8" s="8" customFormat="1" ht="20.100000000000001" customHeight="1" x14ac:dyDescent="0.2">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00000000000001" customHeight="1" x14ac:dyDescent="0.2">
      <c r="A25" s="26" t="s">
        <v>43</v>
      </c>
      <c r="B25" s="23">
        <v>0</v>
      </c>
      <c r="C25" s="23">
        <v>0</v>
      </c>
      <c r="D25" s="24">
        <f t="shared" si="0"/>
        <v>0</v>
      </c>
      <c r="E25" s="23">
        <v>0</v>
      </c>
      <c r="F25" s="23">
        <v>16480</v>
      </c>
      <c r="G25" s="30">
        <f t="shared" si="1"/>
        <v>16480</v>
      </c>
      <c r="H25" s="31">
        <f t="shared" si="2"/>
        <v>16480</v>
      </c>
    </row>
    <row r="26" spans="1:8" s="8" customFormat="1" ht="20.100000000000001" customHeight="1" thickBot="1" x14ac:dyDescent="0.25">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00000000000001" customHeight="1" thickBot="1" x14ac:dyDescent="0.25">
      <c r="A27" s="452"/>
      <c r="B27" s="453"/>
      <c r="C27" s="453"/>
      <c r="D27" s="453"/>
      <c r="E27" s="453"/>
      <c r="F27" s="453"/>
      <c r="G27" s="453"/>
      <c r="H27" s="453"/>
    </row>
    <row r="28" spans="1:8" s="20" customFormat="1" ht="20.100000000000001" customHeight="1" x14ac:dyDescent="0.2">
      <c r="A28" s="449" t="s">
        <v>27</v>
      </c>
      <c r="B28" s="450"/>
      <c r="C28" s="450"/>
      <c r="D28" s="450"/>
      <c r="E28" s="450"/>
      <c r="F28" s="450"/>
      <c r="G28" s="450"/>
      <c r="H28" s="451"/>
    </row>
    <row r="29" spans="1:8" s="8" customFormat="1" ht="20.100000000000001" customHeight="1" x14ac:dyDescent="0.2">
      <c r="A29" s="457" t="s">
        <v>14</v>
      </c>
      <c r="B29" s="456" t="s">
        <v>29</v>
      </c>
      <c r="C29" s="456"/>
      <c r="D29" s="456"/>
      <c r="E29" s="456" t="s">
        <v>30</v>
      </c>
      <c r="F29" s="456"/>
      <c r="G29" s="456"/>
      <c r="H29" s="448" t="s">
        <v>16</v>
      </c>
    </row>
    <row r="30" spans="1:8" s="8" customFormat="1" ht="20.100000000000001" customHeight="1" thickBot="1" x14ac:dyDescent="0.25">
      <c r="A30" s="458"/>
      <c r="B30" s="46" t="s">
        <v>44</v>
      </c>
      <c r="C30" s="46" t="s">
        <v>45</v>
      </c>
      <c r="D30" s="46" t="s">
        <v>16</v>
      </c>
      <c r="E30" s="46" t="s">
        <v>44</v>
      </c>
      <c r="F30" s="46" t="s">
        <v>45</v>
      </c>
      <c r="G30" s="46" t="s">
        <v>16</v>
      </c>
      <c r="H30" s="491"/>
    </row>
    <row r="31" spans="1:8" s="8" customFormat="1" ht="20.100000000000001" customHeight="1" x14ac:dyDescent="0.2">
      <c r="A31" s="32" t="s">
        <v>76</v>
      </c>
      <c r="B31" s="21">
        <v>342500</v>
      </c>
      <c r="C31" s="21">
        <v>76070</v>
      </c>
      <c r="D31" s="22">
        <f>B31+C31</f>
        <v>418570</v>
      </c>
      <c r="E31" s="21">
        <v>27845</v>
      </c>
      <c r="F31" s="21">
        <v>11470</v>
      </c>
      <c r="G31" s="29">
        <f>E31+F31</f>
        <v>39315</v>
      </c>
      <c r="H31" s="31">
        <f>SUM(D31,G31)</f>
        <v>457885</v>
      </c>
    </row>
    <row r="32" spans="1:8" s="8" customFormat="1" ht="20.100000000000001" customHeight="1" x14ac:dyDescent="0.2">
      <c r="A32" s="49" t="s">
        <v>32</v>
      </c>
      <c r="B32" s="21">
        <v>0</v>
      </c>
      <c r="C32" s="21">
        <v>0</v>
      </c>
      <c r="D32" s="22">
        <f>B32+C32</f>
        <v>0</v>
      </c>
      <c r="E32" s="21">
        <v>0</v>
      </c>
      <c r="F32" s="21">
        <v>0</v>
      </c>
      <c r="G32" s="29">
        <f>E32+F32</f>
        <v>0</v>
      </c>
      <c r="H32" s="31">
        <f>SUM(D32,G32)</f>
        <v>0</v>
      </c>
    </row>
    <row r="33" spans="1:8" s="8" customFormat="1" ht="20.100000000000001" customHeight="1" x14ac:dyDescent="0.2">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00000000000001" customHeight="1" x14ac:dyDescent="0.2">
      <c r="A34" s="49" t="s">
        <v>34</v>
      </c>
      <c r="B34" s="23">
        <v>0</v>
      </c>
      <c r="C34" s="23">
        <v>0</v>
      </c>
      <c r="D34" s="24">
        <f t="shared" si="7"/>
        <v>0</v>
      </c>
      <c r="E34" s="23">
        <v>19800</v>
      </c>
      <c r="F34" s="23">
        <v>0</v>
      </c>
      <c r="G34" s="30">
        <f t="shared" si="8"/>
        <v>19800</v>
      </c>
      <c r="H34" s="31">
        <f t="shared" si="9"/>
        <v>19800</v>
      </c>
    </row>
    <row r="35" spans="1:8" s="8" customFormat="1" ht="20.100000000000001" customHeight="1" x14ac:dyDescent="0.2">
      <c r="A35" s="41" t="s">
        <v>95</v>
      </c>
      <c r="B35" s="44"/>
      <c r="C35" s="44"/>
      <c r="D35" s="44"/>
      <c r="E35" s="44"/>
      <c r="F35" s="44"/>
      <c r="G35" s="45"/>
      <c r="H35" s="45"/>
    </row>
    <row r="36" spans="1:8" s="8" customFormat="1" ht="20.100000000000001" customHeight="1" x14ac:dyDescent="0.2">
      <c r="A36" s="49" t="s">
        <v>35</v>
      </c>
      <c r="B36" s="23">
        <v>0</v>
      </c>
      <c r="C36" s="23">
        <v>0</v>
      </c>
      <c r="D36" s="24">
        <f t="shared" ref="D36" si="10">B36+C36</f>
        <v>0</v>
      </c>
      <c r="E36" s="23">
        <v>0</v>
      </c>
      <c r="F36" s="23">
        <v>0</v>
      </c>
      <c r="G36" s="30">
        <f t="shared" ref="G36" si="11">E36+F36</f>
        <v>0</v>
      </c>
      <c r="H36" s="31">
        <f t="shared" ref="H36" si="12">SUM(D36,G36)</f>
        <v>0</v>
      </c>
    </row>
    <row r="37" spans="1:8" s="8" customFormat="1" ht="20.100000000000001" customHeight="1" x14ac:dyDescent="0.2">
      <c r="A37" s="49" t="s">
        <v>36</v>
      </c>
      <c r="B37" s="23">
        <v>0</v>
      </c>
      <c r="C37" s="23">
        <v>0</v>
      </c>
      <c r="D37" s="24">
        <f t="shared" ref="D37" si="13">B37+C37</f>
        <v>0</v>
      </c>
      <c r="E37" s="23">
        <v>0</v>
      </c>
      <c r="F37" s="23">
        <v>0</v>
      </c>
      <c r="G37" s="30">
        <f t="shared" ref="G37" si="14">E37+F37</f>
        <v>0</v>
      </c>
      <c r="H37" s="31">
        <f t="shared" ref="H37" si="15">SUM(D37,G37)</f>
        <v>0</v>
      </c>
    </row>
    <row r="38" spans="1:8" s="8" customFormat="1" ht="20.100000000000001" customHeight="1" x14ac:dyDescent="0.2">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00000000000001" customHeight="1" x14ac:dyDescent="0.2">
      <c r="A39" s="49" t="s">
        <v>15</v>
      </c>
      <c r="B39" s="23">
        <v>0</v>
      </c>
      <c r="C39" s="23">
        <v>0</v>
      </c>
      <c r="D39" s="24">
        <f t="shared" si="16"/>
        <v>0</v>
      </c>
      <c r="E39" s="23">
        <v>0</v>
      </c>
      <c r="F39" s="23">
        <v>0</v>
      </c>
      <c r="G39" s="30">
        <f t="shared" si="17"/>
        <v>0</v>
      </c>
      <c r="H39" s="31">
        <f t="shared" si="18"/>
        <v>0</v>
      </c>
    </row>
    <row r="40" spans="1:8" s="8" customFormat="1" ht="20.100000000000001" customHeight="1" x14ac:dyDescent="0.2">
      <c r="A40" s="49" t="s">
        <v>38</v>
      </c>
      <c r="B40" s="23">
        <v>0</v>
      </c>
      <c r="C40" s="23">
        <v>0</v>
      </c>
      <c r="D40" s="24">
        <f t="shared" si="16"/>
        <v>0</v>
      </c>
      <c r="E40" s="23">
        <v>0</v>
      </c>
      <c r="F40" s="23">
        <v>0</v>
      </c>
      <c r="G40" s="30">
        <f t="shared" si="17"/>
        <v>0</v>
      </c>
      <c r="H40" s="31">
        <f t="shared" si="18"/>
        <v>0</v>
      </c>
    </row>
    <row r="41" spans="1:8" s="8" customFormat="1" ht="20.100000000000001" customHeight="1" x14ac:dyDescent="0.2">
      <c r="A41" s="49" t="s">
        <v>39</v>
      </c>
      <c r="B41" s="23">
        <v>0</v>
      </c>
      <c r="C41" s="23">
        <v>0</v>
      </c>
      <c r="D41" s="24">
        <f t="shared" si="16"/>
        <v>0</v>
      </c>
      <c r="E41" s="23">
        <v>0</v>
      </c>
      <c r="F41" s="23">
        <v>0</v>
      </c>
      <c r="G41" s="30">
        <f t="shared" si="17"/>
        <v>0</v>
      </c>
      <c r="H41" s="31">
        <f t="shared" si="18"/>
        <v>0</v>
      </c>
    </row>
    <row r="42" spans="1:8" s="8" customFormat="1" ht="20.100000000000001" customHeight="1" x14ac:dyDescent="0.2">
      <c r="A42" s="49" t="s">
        <v>40</v>
      </c>
      <c r="B42" s="23">
        <v>42885</v>
      </c>
      <c r="C42" s="23">
        <v>0</v>
      </c>
      <c r="D42" s="24">
        <f t="shared" si="16"/>
        <v>42885</v>
      </c>
      <c r="E42" s="23">
        <v>0</v>
      </c>
      <c r="F42" s="23">
        <v>0</v>
      </c>
      <c r="G42" s="30">
        <f t="shared" si="17"/>
        <v>0</v>
      </c>
      <c r="H42" s="31">
        <f t="shared" si="18"/>
        <v>42885</v>
      </c>
    </row>
    <row r="43" spans="1:8" s="8" customFormat="1" ht="20.100000000000001" customHeight="1" x14ac:dyDescent="0.2">
      <c r="A43" s="49" t="s">
        <v>41</v>
      </c>
      <c r="B43" s="23">
        <v>0</v>
      </c>
      <c r="C43" s="23">
        <v>0</v>
      </c>
      <c r="D43" s="24">
        <f t="shared" si="16"/>
        <v>0</v>
      </c>
      <c r="E43" s="23">
        <v>0</v>
      </c>
      <c r="F43" s="23">
        <v>0</v>
      </c>
      <c r="G43" s="30">
        <f t="shared" si="17"/>
        <v>0</v>
      </c>
      <c r="H43" s="31">
        <f t="shared" si="18"/>
        <v>0</v>
      </c>
    </row>
    <row r="44" spans="1:8" s="8" customFormat="1" ht="20.100000000000001" customHeight="1" x14ac:dyDescent="0.2">
      <c r="A44" s="49" t="s">
        <v>42</v>
      </c>
      <c r="B44" s="23">
        <v>90301</v>
      </c>
      <c r="C44" s="23">
        <v>0</v>
      </c>
      <c r="D44" s="24">
        <f t="shared" si="16"/>
        <v>90301</v>
      </c>
      <c r="E44" s="23">
        <v>0</v>
      </c>
      <c r="F44" s="23">
        <v>0</v>
      </c>
      <c r="G44" s="30">
        <f t="shared" si="17"/>
        <v>0</v>
      </c>
      <c r="H44" s="31">
        <f t="shared" si="18"/>
        <v>90301</v>
      </c>
    </row>
    <row r="45" spans="1:8" s="8" customFormat="1" ht="20.100000000000001" customHeight="1" x14ac:dyDescent="0.2">
      <c r="A45" s="50" t="s">
        <v>116</v>
      </c>
      <c r="B45" s="23">
        <v>10536</v>
      </c>
      <c r="C45" s="23">
        <v>0</v>
      </c>
      <c r="D45" s="24">
        <f t="shared" si="16"/>
        <v>10536</v>
      </c>
      <c r="E45" s="23">
        <v>2517</v>
      </c>
      <c r="F45" s="23">
        <v>0</v>
      </c>
      <c r="G45" s="30">
        <f t="shared" si="17"/>
        <v>2517</v>
      </c>
      <c r="H45" s="31">
        <f t="shared" si="18"/>
        <v>13053</v>
      </c>
    </row>
    <row r="46" spans="1:8" s="8" customFormat="1" ht="20.100000000000001" customHeight="1" x14ac:dyDescent="0.2">
      <c r="A46" s="49" t="s">
        <v>43</v>
      </c>
      <c r="B46" s="23">
        <v>0</v>
      </c>
      <c r="C46" s="23">
        <v>0</v>
      </c>
      <c r="D46" s="24">
        <f t="shared" si="16"/>
        <v>0</v>
      </c>
      <c r="E46" s="23">
        <v>0</v>
      </c>
      <c r="F46" s="23">
        <v>0</v>
      </c>
      <c r="G46" s="30">
        <f t="shared" si="17"/>
        <v>0</v>
      </c>
      <c r="H46" s="31">
        <f t="shared" si="18"/>
        <v>0</v>
      </c>
    </row>
    <row r="47" spans="1:8" s="8" customFormat="1" ht="20.100000000000001" customHeight="1" thickBot="1" x14ac:dyDescent="0.25">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00000000000001" customHeight="1" thickBot="1" x14ac:dyDescent="0.25">
      <c r="A48" s="452"/>
      <c r="B48" s="453"/>
      <c r="C48" s="453"/>
      <c r="D48" s="453"/>
      <c r="E48" s="453"/>
      <c r="F48" s="453"/>
      <c r="G48" s="453"/>
      <c r="H48" s="453"/>
    </row>
    <row r="49" spans="1:8" s="20" customFormat="1" ht="20.100000000000001" customHeight="1" x14ac:dyDescent="0.2">
      <c r="A49" s="449" t="s">
        <v>24</v>
      </c>
      <c r="B49" s="450"/>
      <c r="C49" s="450"/>
      <c r="D49" s="450"/>
      <c r="E49" s="450"/>
      <c r="F49" s="450"/>
      <c r="G49" s="450"/>
      <c r="H49" s="451"/>
    </row>
    <row r="50" spans="1:8" s="8" customFormat="1" ht="20.100000000000001" customHeight="1" x14ac:dyDescent="0.2">
      <c r="A50" s="457" t="s">
        <v>14</v>
      </c>
      <c r="B50" s="456" t="s">
        <v>29</v>
      </c>
      <c r="C50" s="456"/>
      <c r="D50" s="456"/>
      <c r="E50" s="456" t="s">
        <v>30</v>
      </c>
      <c r="F50" s="456"/>
      <c r="G50" s="456"/>
      <c r="H50" s="448" t="s">
        <v>16</v>
      </c>
    </row>
    <row r="51" spans="1:8" s="8" customFormat="1" ht="20.100000000000001" customHeight="1" thickBot="1" x14ac:dyDescent="0.25">
      <c r="A51" s="458"/>
      <c r="B51" s="46" t="s">
        <v>44</v>
      </c>
      <c r="C51" s="46" t="s">
        <v>45</v>
      </c>
      <c r="D51" s="46" t="s">
        <v>16</v>
      </c>
      <c r="E51" s="46" t="s">
        <v>44</v>
      </c>
      <c r="F51" s="46" t="s">
        <v>45</v>
      </c>
      <c r="G51" s="46" t="s">
        <v>16</v>
      </c>
      <c r="H51" s="448"/>
    </row>
    <row r="52" spans="1:8" s="8" customFormat="1" ht="20.100000000000001" customHeight="1" x14ac:dyDescent="0.2">
      <c r="A52" s="32" t="s">
        <v>76</v>
      </c>
      <c r="B52" s="21">
        <v>356200</v>
      </c>
      <c r="C52" s="21">
        <v>79113</v>
      </c>
      <c r="D52" s="22">
        <f>B52+C52</f>
        <v>435313</v>
      </c>
      <c r="E52" s="21">
        <v>28959</v>
      </c>
      <c r="F52" s="21">
        <v>11929</v>
      </c>
      <c r="G52" s="29">
        <f>E52+F52</f>
        <v>40888</v>
      </c>
      <c r="H52" s="31">
        <f>SUM(D52,G52)</f>
        <v>476201</v>
      </c>
    </row>
    <row r="53" spans="1:8" s="8" customFormat="1" ht="20.100000000000001" customHeight="1" x14ac:dyDescent="0.2">
      <c r="A53" s="49" t="s">
        <v>32</v>
      </c>
      <c r="B53" s="21">
        <v>0</v>
      </c>
      <c r="C53" s="21">
        <v>0</v>
      </c>
      <c r="D53" s="22">
        <f>B53+C53</f>
        <v>0</v>
      </c>
      <c r="E53" s="21">
        <v>0</v>
      </c>
      <c r="F53" s="21">
        <v>0</v>
      </c>
      <c r="G53" s="29">
        <f>E53+F53</f>
        <v>0</v>
      </c>
      <c r="H53" s="31">
        <f>SUM(D53,G53)</f>
        <v>0</v>
      </c>
    </row>
    <row r="54" spans="1:8" s="8" customFormat="1" ht="20.100000000000001" customHeight="1" x14ac:dyDescent="0.2">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00000000000001" customHeight="1" x14ac:dyDescent="0.2">
      <c r="A55" s="49" t="s">
        <v>34</v>
      </c>
      <c r="B55" s="23">
        <v>0</v>
      </c>
      <c r="C55" s="23">
        <v>0</v>
      </c>
      <c r="D55" s="24">
        <f t="shared" si="25"/>
        <v>0</v>
      </c>
      <c r="E55" s="23">
        <v>20592</v>
      </c>
      <c r="F55" s="23">
        <v>0</v>
      </c>
      <c r="G55" s="30">
        <f t="shared" si="26"/>
        <v>20592</v>
      </c>
      <c r="H55" s="31">
        <f t="shared" si="27"/>
        <v>20592</v>
      </c>
    </row>
    <row r="56" spans="1:8" s="8" customFormat="1" ht="20.100000000000001" customHeight="1" x14ac:dyDescent="0.2">
      <c r="A56" s="41" t="s">
        <v>95</v>
      </c>
      <c r="B56" s="23">
        <v>0</v>
      </c>
      <c r="C56" s="23">
        <v>0</v>
      </c>
      <c r="D56" s="24">
        <f t="shared" ref="D56" si="28">B56+C56</f>
        <v>0</v>
      </c>
      <c r="E56" s="23">
        <v>0</v>
      </c>
      <c r="F56" s="23">
        <v>0</v>
      </c>
      <c r="G56" s="30">
        <f t="shared" ref="G56" si="29">E56+F56</f>
        <v>0</v>
      </c>
      <c r="H56" s="31">
        <f t="shared" ref="H56" si="30">SUM(D56,G56)</f>
        <v>0</v>
      </c>
    </row>
    <row r="57" spans="1:8" s="8" customFormat="1" ht="20.100000000000001" customHeight="1" x14ac:dyDescent="0.2">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00000000000001" customHeight="1" x14ac:dyDescent="0.2">
      <c r="A58" s="49" t="s">
        <v>36</v>
      </c>
      <c r="B58" s="23">
        <v>0</v>
      </c>
      <c r="C58" s="23">
        <v>0</v>
      </c>
      <c r="D58" s="24">
        <f t="shared" si="31"/>
        <v>0</v>
      </c>
      <c r="E58" s="23">
        <v>0</v>
      </c>
      <c r="F58" s="23">
        <v>0</v>
      </c>
      <c r="G58" s="30">
        <f t="shared" si="32"/>
        <v>0</v>
      </c>
      <c r="H58" s="31">
        <f t="shared" si="33"/>
        <v>0</v>
      </c>
    </row>
    <row r="59" spans="1:8" s="8" customFormat="1" ht="20.100000000000001" customHeight="1" x14ac:dyDescent="0.2">
      <c r="A59" s="49" t="s">
        <v>37</v>
      </c>
      <c r="B59" s="23">
        <v>0</v>
      </c>
      <c r="C59" s="23">
        <v>0</v>
      </c>
      <c r="D59" s="24">
        <f t="shared" si="31"/>
        <v>0</v>
      </c>
      <c r="E59" s="23">
        <v>0</v>
      </c>
      <c r="F59" s="23">
        <v>0</v>
      </c>
      <c r="G59" s="30">
        <f t="shared" si="32"/>
        <v>0</v>
      </c>
      <c r="H59" s="31">
        <f t="shared" si="33"/>
        <v>0</v>
      </c>
    </row>
    <row r="60" spans="1:8" s="8" customFormat="1" ht="20.100000000000001" customHeight="1" x14ac:dyDescent="0.2">
      <c r="A60" s="49" t="s">
        <v>15</v>
      </c>
      <c r="B60" s="23">
        <v>0</v>
      </c>
      <c r="C60" s="23">
        <v>0</v>
      </c>
      <c r="D60" s="24">
        <f t="shared" si="31"/>
        <v>0</v>
      </c>
      <c r="E60" s="23">
        <v>0</v>
      </c>
      <c r="F60" s="23">
        <v>0</v>
      </c>
      <c r="G60" s="30">
        <f t="shared" si="32"/>
        <v>0</v>
      </c>
      <c r="H60" s="31">
        <f t="shared" si="33"/>
        <v>0</v>
      </c>
    </row>
    <row r="61" spans="1:8" s="8" customFormat="1" ht="20.100000000000001" customHeight="1" x14ac:dyDescent="0.2">
      <c r="A61" s="49" t="s">
        <v>38</v>
      </c>
      <c r="B61" s="23">
        <v>0</v>
      </c>
      <c r="C61" s="23">
        <v>0</v>
      </c>
      <c r="D61" s="24">
        <f t="shared" si="31"/>
        <v>0</v>
      </c>
      <c r="E61" s="23">
        <v>0</v>
      </c>
      <c r="F61" s="23">
        <v>0</v>
      </c>
      <c r="G61" s="30">
        <f t="shared" si="32"/>
        <v>0</v>
      </c>
      <c r="H61" s="31">
        <f t="shared" si="33"/>
        <v>0</v>
      </c>
    </row>
    <row r="62" spans="1:8" s="8" customFormat="1" ht="20.100000000000001" customHeight="1" x14ac:dyDescent="0.2">
      <c r="A62" s="49" t="s">
        <v>39</v>
      </c>
      <c r="B62" s="23">
        <v>0</v>
      </c>
      <c r="C62" s="23">
        <v>0</v>
      </c>
      <c r="D62" s="24">
        <f t="shared" si="31"/>
        <v>0</v>
      </c>
      <c r="E62" s="23">
        <v>0</v>
      </c>
      <c r="F62" s="23">
        <v>0</v>
      </c>
      <c r="G62" s="30">
        <f t="shared" si="32"/>
        <v>0</v>
      </c>
      <c r="H62" s="31">
        <f t="shared" si="33"/>
        <v>0</v>
      </c>
    </row>
    <row r="63" spans="1:8" s="8" customFormat="1" ht="20.100000000000001" customHeight="1" x14ac:dyDescent="0.2">
      <c r="A63" s="49" t="s">
        <v>40</v>
      </c>
      <c r="B63" s="23">
        <v>44600</v>
      </c>
      <c r="C63" s="23">
        <v>0</v>
      </c>
      <c r="D63" s="24">
        <f t="shared" si="31"/>
        <v>44600</v>
      </c>
      <c r="E63" s="23">
        <v>0</v>
      </c>
      <c r="F63" s="23">
        <v>0</v>
      </c>
      <c r="G63" s="30">
        <f t="shared" si="32"/>
        <v>0</v>
      </c>
      <c r="H63" s="31">
        <f t="shared" si="33"/>
        <v>44600</v>
      </c>
    </row>
    <row r="64" spans="1:8" s="8" customFormat="1" ht="20.100000000000001" customHeight="1" x14ac:dyDescent="0.2">
      <c r="A64" s="49" t="s">
        <v>41</v>
      </c>
      <c r="B64" s="23">
        <v>0</v>
      </c>
      <c r="C64" s="23">
        <v>0</v>
      </c>
      <c r="D64" s="24">
        <f t="shared" si="31"/>
        <v>0</v>
      </c>
      <c r="E64" s="23">
        <v>0</v>
      </c>
      <c r="F64" s="23">
        <v>0</v>
      </c>
      <c r="G64" s="30">
        <f t="shared" si="32"/>
        <v>0</v>
      </c>
      <c r="H64" s="31">
        <f t="shared" si="33"/>
        <v>0</v>
      </c>
    </row>
    <row r="65" spans="1:8" s="8" customFormat="1" ht="20.100000000000001" customHeight="1" x14ac:dyDescent="0.2">
      <c r="A65" s="49" t="s">
        <v>42</v>
      </c>
      <c r="B65" s="23">
        <v>93913</v>
      </c>
      <c r="C65" s="23">
        <v>0</v>
      </c>
      <c r="D65" s="24">
        <f t="shared" si="31"/>
        <v>93913</v>
      </c>
      <c r="E65" s="23">
        <v>0</v>
      </c>
      <c r="F65" s="23">
        <v>0</v>
      </c>
      <c r="G65" s="30">
        <f t="shared" si="32"/>
        <v>0</v>
      </c>
      <c r="H65" s="31">
        <f t="shared" si="33"/>
        <v>93913</v>
      </c>
    </row>
    <row r="66" spans="1:8" s="8" customFormat="1" ht="20.100000000000001" customHeight="1" x14ac:dyDescent="0.2">
      <c r="A66" s="50" t="s">
        <v>116</v>
      </c>
      <c r="B66" s="23">
        <v>10957</v>
      </c>
      <c r="C66" s="23">
        <v>0</v>
      </c>
      <c r="D66" s="24">
        <f t="shared" si="31"/>
        <v>10957</v>
      </c>
      <c r="E66" s="23">
        <v>2618</v>
      </c>
      <c r="F66" s="23">
        <v>0</v>
      </c>
      <c r="G66" s="30">
        <f t="shared" si="32"/>
        <v>2618</v>
      </c>
      <c r="H66" s="31">
        <f t="shared" si="33"/>
        <v>13575</v>
      </c>
    </row>
    <row r="67" spans="1:8" s="8" customFormat="1" ht="20.100000000000001" customHeight="1" x14ac:dyDescent="0.2">
      <c r="A67" s="49" t="s">
        <v>43</v>
      </c>
      <c r="B67" s="23">
        <v>0</v>
      </c>
      <c r="C67" s="23">
        <v>0</v>
      </c>
      <c r="D67" s="24">
        <f t="shared" si="31"/>
        <v>0</v>
      </c>
      <c r="E67" s="23">
        <v>0</v>
      </c>
      <c r="F67" s="23">
        <v>0</v>
      </c>
      <c r="G67" s="30">
        <f t="shared" si="32"/>
        <v>0</v>
      </c>
      <c r="H67" s="31">
        <f t="shared" si="33"/>
        <v>0</v>
      </c>
    </row>
    <row r="68" spans="1:8" s="8" customFormat="1" ht="20.100000000000001" customHeight="1" thickBot="1" x14ac:dyDescent="0.25">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00000000000001" customHeight="1" thickBot="1" x14ac:dyDescent="0.25">
      <c r="A69" s="452"/>
      <c r="B69" s="453"/>
      <c r="C69" s="453"/>
      <c r="D69" s="453"/>
      <c r="E69" s="453"/>
      <c r="F69" s="453"/>
      <c r="G69" s="453"/>
      <c r="H69" s="453"/>
    </row>
    <row r="70" spans="1:8" s="20" customFormat="1" ht="20.100000000000001" customHeight="1" x14ac:dyDescent="0.2">
      <c r="A70" s="449" t="s">
        <v>28</v>
      </c>
      <c r="B70" s="450"/>
      <c r="C70" s="450"/>
      <c r="D70" s="450"/>
      <c r="E70" s="450"/>
      <c r="F70" s="450"/>
      <c r="G70" s="450"/>
      <c r="H70" s="451"/>
    </row>
    <row r="71" spans="1:8" s="8" customFormat="1" ht="20.100000000000001" customHeight="1" x14ac:dyDescent="0.2">
      <c r="A71" s="457" t="s">
        <v>14</v>
      </c>
      <c r="B71" s="456" t="s">
        <v>29</v>
      </c>
      <c r="C71" s="456"/>
      <c r="D71" s="456"/>
      <c r="E71" s="456" t="s">
        <v>30</v>
      </c>
      <c r="F71" s="456"/>
      <c r="G71" s="456"/>
      <c r="H71" s="448" t="s">
        <v>16</v>
      </c>
    </row>
    <row r="72" spans="1:8" s="8" customFormat="1" ht="20.100000000000001" customHeight="1" thickBot="1" x14ac:dyDescent="0.25">
      <c r="A72" s="458"/>
      <c r="B72" s="46" t="s">
        <v>44</v>
      </c>
      <c r="C72" s="46" t="s">
        <v>45</v>
      </c>
      <c r="D72" s="46" t="s">
        <v>16</v>
      </c>
      <c r="E72" s="46" t="s">
        <v>44</v>
      </c>
      <c r="F72" s="46" t="s">
        <v>45</v>
      </c>
      <c r="G72" s="46" t="s">
        <v>16</v>
      </c>
      <c r="H72" s="448"/>
    </row>
    <row r="73" spans="1:8" s="8" customFormat="1" ht="20.100000000000001" customHeight="1" x14ac:dyDescent="0.2">
      <c r="A73" s="32" t="s">
        <v>76</v>
      </c>
      <c r="B73" s="21">
        <v>370448</v>
      </c>
      <c r="C73" s="21">
        <v>82277</v>
      </c>
      <c r="D73" s="22">
        <f>B73+C73</f>
        <v>452725</v>
      </c>
      <c r="E73" s="21">
        <v>30117</v>
      </c>
      <c r="F73" s="21">
        <v>12406</v>
      </c>
      <c r="G73" s="29">
        <f>E73+F73</f>
        <v>42523</v>
      </c>
      <c r="H73" s="31">
        <f>SUM(D73,G73)</f>
        <v>495248</v>
      </c>
    </row>
    <row r="74" spans="1:8" s="8" customFormat="1" ht="20.100000000000001" customHeight="1" x14ac:dyDescent="0.2">
      <c r="A74" s="49" t="s">
        <v>32</v>
      </c>
      <c r="B74" s="21">
        <v>0</v>
      </c>
      <c r="C74" s="21">
        <v>0</v>
      </c>
      <c r="D74" s="22">
        <f>B74+C74</f>
        <v>0</v>
      </c>
      <c r="E74" s="21">
        <v>0</v>
      </c>
      <c r="F74" s="21">
        <v>0</v>
      </c>
      <c r="G74" s="29">
        <f>E74+F74</f>
        <v>0</v>
      </c>
      <c r="H74" s="31">
        <f>SUM(D74,G74)</f>
        <v>0</v>
      </c>
    </row>
    <row r="75" spans="1:8" s="8" customFormat="1" ht="20.100000000000001" customHeight="1" x14ac:dyDescent="0.2">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00000000000001" customHeight="1" x14ac:dyDescent="0.2">
      <c r="A76" s="49" t="s">
        <v>34</v>
      </c>
      <c r="B76" s="23">
        <v>0</v>
      </c>
      <c r="C76" s="23">
        <v>0</v>
      </c>
      <c r="D76" s="24">
        <f t="shared" si="40"/>
        <v>0</v>
      </c>
      <c r="E76" s="23">
        <v>21416</v>
      </c>
      <c r="F76" s="23">
        <v>0</v>
      </c>
      <c r="G76" s="30">
        <f t="shared" si="41"/>
        <v>21416</v>
      </c>
      <c r="H76" s="31">
        <f t="shared" si="42"/>
        <v>21416</v>
      </c>
    </row>
    <row r="77" spans="1:8" s="8" customFormat="1" ht="20.100000000000001" customHeight="1" x14ac:dyDescent="0.2">
      <c r="A77" s="41" t="s">
        <v>95</v>
      </c>
      <c r="B77" s="23">
        <v>0</v>
      </c>
      <c r="C77" s="23">
        <v>0</v>
      </c>
      <c r="D77" s="24">
        <f t="shared" si="40"/>
        <v>0</v>
      </c>
      <c r="E77" s="23">
        <v>0</v>
      </c>
      <c r="F77" s="23">
        <v>0</v>
      </c>
      <c r="G77" s="30">
        <f t="shared" si="41"/>
        <v>0</v>
      </c>
      <c r="H77" s="31">
        <f t="shared" si="42"/>
        <v>0</v>
      </c>
    </row>
    <row r="78" spans="1:8" s="8" customFormat="1" ht="20.100000000000001" customHeight="1" x14ac:dyDescent="0.2">
      <c r="A78" s="49" t="s">
        <v>35</v>
      </c>
      <c r="B78" s="23">
        <v>0</v>
      </c>
      <c r="C78" s="23">
        <v>0</v>
      </c>
      <c r="D78" s="24">
        <f t="shared" si="40"/>
        <v>0</v>
      </c>
      <c r="E78" s="23">
        <v>0</v>
      </c>
      <c r="F78" s="23">
        <v>0</v>
      </c>
      <c r="G78" s="30">
        <f t="shared" si="41"/>
        <v>0</v>
      </c>
      <c r="H78" s="31">
        <f t="shared" si="42"/>
        <v>0</v>
      </c>
    </row>
    <row r="79" spans="1:8" s="8" customFormat="1" ht="20.100000000000001" customHeight="1" x14ac:dyDescent="0.2">
      <c r="A79" s="49" t="s">
        <v>36</v>
      </c>
      <c r="B79" s="23">
        <v>0</v>
      </c>
      <c r="C79" s="23">
        <v>0</v>
      </c>
      <c r="D79" s="24">
        <f t="shared" si="40"/>
        <v>0</v>
      </c>
      <c r="E79" s="23">
        <v>0</v>
      </c>
      <c r="F79" s="23">
        <v>0</v>
      </c>
      <c r="G79" s="30">
        <f t="shared" si="41"/>
        <v>0</v>
      </c>
      <c r="H79" s="31">
        <f t="shared" si="42"/>
        <v>0</v>
      </c>
    </row>
    <row r="80" spans="1:8" s="8" customFormat="1" ht="20.100000000000001" customHeight="1" x14ac:dyDescent="0.2">
      <c r="A80" s="49" t="s">
        <v>37</v>
      </c>
      <c r="B80" s="23">
        <v>0</v>
      </c>
      <c r="C80" s="23">
        <v>0</v>
      </c>
      <c r="D80" s="24">
        <f t="shared" si="40"/>
        <v>0</v>
      </c>
      <c r="E80" s="23">
        <v>0</v>
      </c>
      <c r="F80" s="23">
        <v>0</v>
      </c>
      <c r="G80" s="30">
        <f t="shared" si="41"/>
        <v>0</v>
      </c>
      <c r="H80" s="31">
        <f t="shared" si="42"/>
        <v>0</v>
      </c>
    </row>
    <row r="81" spans="1:8" s="8" customFormat="1" ht="20.100000000000001" customHeight="1" x14ac:dyDescent="0.2">
      <c r="A81" s="49" t="s">
        <v>15</v>
      </c>
      <c r="B81" s="23">
        <v>0</v>
      </c>
      <c r="C81" s="23">
        <v>0</v>
      </c>
      <c r="D81" s="24">
        <f t="shared" si="40"/>
        <v>0</v>
      </c>
      <c r="E81" s="23">
        <v>0</v>
      </c>
      <c r="F81" s="23">
        <v>0</v>
      </c>
      <c r="G81" s="30">
        <f t="shared" si="41"/>
        <v>0</v>
      </c>
      <c r="H81" s="31">
        <f t="shared" si="42"/>
        <v>0</v>
      </c>
    </row>
    <row r="82" spans="1:8" s="8" customFormat="1" ht="20.100000000000001" customHeight="1" x14ac:dyDescent="0.2">
      <c r="A82" s="49" t="s">
        <v>38</v>
      </c>
      <c r="B82" s="23">
        <v>0</v>
      </c>
      <c r="C82" s="23">
        <v>0</v>
      </c>
      <c r="D82" s="24">
        <f t="shared" si="40"/>
        <v>0</v>
      </c>
      <c r="E82" s="23">
        <v>0</v>
      </c>
      <c r="F82" s="23">
        <v>0</v>
      </c>
      <c r="G82" s="30">
        <f t="shared" si="41"/>
        <v>0</v>
      </c>
      <c r="H82" s="31">
        <f t="shared" si="42"/>
        <v>0</v>
      </c>
    </row>
    <row r="83" spans="1:8" s="8" customFormat="1" ht="20.100000000000001" customHeight="1" x14ac:dyDescent="0.2">
      <c r="A83" s="49" t="s">
        <v>39</v>
      </c>
      <c r="B83" s="23">
        <v>0</v>
      </c>
      <c r="C83" s="23">
        <v>0</v>
      </c>
      <c r="D83" s="24">
        <f t="shared" si="40"/>
        <v>0</v>
      </c>
      <c r="E83" s="23">
        <v>0</v>
      </c>
      <c r="F83" s="23">
        <v>0</v>
      </c>
      <c r="G83" s="30">
        <f t="shared" si="41"/>
        <v>0</v>
      </c>
      <c r="H83" s="31">
        <f t="shared" si="42"/>
        <v>0</v>
      </c>
    </row>
    <row r="84" spans="1:8" s="8" customFormat="1" ht="20.100000000000001" customHeight="1" x14ac:dyDescent="0.2">
      <c r="A84" s="49" t="s">
        <v>40</v>
      </c>
      <c r="B84" s="23">
        <v>46384</v>
      </c>
      <c r="C84" s="23">
        <v>0</v>
      </c>
      <c r="D84" s="24">
        <f t="shared" si="40"/>
        <v>46384</v>
      </c>
      <c r="E84" s="23">
        <v>0</v>
      </c>
      <c r="F84" s="23">
        <v>0</v>
      </c>
      <c r="G84" s="30">
        <f t="shared" si="41"/>
        <v>0</v>
      </c>
      <c r="H84" s="31">
        <f t="shared" si="42"/>
        <v>46384</v>
      </c>
    </row>
    <row r="85" spans="1:8" s="8" customFormat="1" ht="20.100000000000001" customHeight="1" x14ac:dyDescent="0.2">
      <c r="A85" s="49" t="s">
        <v>41</v>
      </c>
      <c r="B85" s="23">
        <v>0</v>
      </c>
      <c r="C85" s="23">
        <v>0</v>
      </c>
      <c r="D85" s="24">
        <f t="shared" si="40"/>
        <v>0</v>
      </c>
      <c r="E85" s="23">
        <v>0</v>
      </c>
      <c r="F85" s="23">
        <v>0</v>
      </c>
      <c r="G85" s="30">
        <f t="shared" si="41"/>
        <v>0</v>
      </c>
      <c r="H85" s="31">
        <f t="shared" si="42"/>
        <v>0</v>
      </c>
    </row>
    <row r="86" spans="1:8" s="8" customFormat="1" ht="20.100000000000001" customHeight="1" x14ac:dyDescent="0.2">
      <c r="A86" s="49" t="s">
        <v>42</v>
      </c>
      <c r="B86" s="23">
        <v>97670</v>
      </c>
      <c r="C86" s="23">
        <v>0</v>
      </c>
      <c r="D86" s="24">
        <f t="shared" si="40"/>
        <v>97670</v>
      </c>
      <c r="E86" s="23">
        <v>0</v>
      </c>
      <c r="F86" s="23">
        <v>0</v>
      </c>
      <c r="G86" s="30">
        <f t="shared" si="41"/>
        <v>0</v>
      </c>
      <c r="H86" s="31">
        <f t="shared" si="42"/>
        <v>97670</v>
      </c>
    </row>
    <row r="87" spans="1:8" s="8" customFormat="1" ht="20.100000000000001" customHeight="1" x14ac:dyDescent="0.2">
      <c r="A87" s="50" t="s">
        <v>116</v>
      </c>
      <c r="B87" s="23">
        <v>11396</v>
      </c>
      <c r="C87" s="23">
        <v>0</v>
      </c>
      <c r="D87" s="24">
        <f t="shared" si="40"/>
        <v>11396</v>
      </c>
      <c r="E87" s="23">
        <v>2722</v>
      </c>
      <c r="F87" s="23">
        <v>0</v>
      </c>
      <c r="G87" s="30">
        <f t="shared" si="41"/>
        <v>2722</v>
      </c>
      <c r="H87" s="31">
        <f t="shared" si="42"/>
        <v>14118</v>
      </c>
    </row>
    <row r="88" spans="1:8" s="8" customFormat="1" ht="20.100000000000001" customHeight="1" x14ac:dyDescent="0.2">
      <c r="A88" s="49" t="s">
        <v>43</v>
      </c>
      <c r="B88" s="23">
        <v>0</v>
      </c>
      <c r="C88" s="23">
        <v>0</v>
      </c>
      <c r="D88" s="24">
        <f t="shared" si="40"/>
        <v>0</v>
      </c>
      <c r="E88" s="23">
        <v>0</v>
      </c>
      <c r="F88" s="23">
        <v>0</v>
      </c>
      <c r="G88" s="30">
        <f t="shared" si="41"/>
        <v>0</v>
      </c>
      <c r="H88" s="31">
        <f t="shared" si="42"/>
        <v>0</v>
      </c>
    </row>
    <row r="89" spans="1:8" s="8" customFormat="1" ht="20.100000000000001" customHeight="1" thickBot="1" x14ac:dyDescent="0.25">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00000000000001" customHeight="1" thickBot="1" x14ac:dyDescent="0.25">
      <c r="A90" s="452"/>
      <c r="B90" s="453"/>
      <c r="C90" s="453"/>
      <c r="D90" s="453"/>
      <c r="E90" s="453"/>
      <c r="F90" s="453"/>
      <c r="G90" s="453"/>
      <c r="H90" s="453"/>
    </row>
    <row r="91" spans="1:8" s="20" customFormat="1" ht="20.100000000000001" customHeight="1" x14ac:dyDescent="0.2">
      <c r="A91" s="449" t="s">
        <v>46</v>
      </c>
      <c r="B91" s="450"/>
      <c r="C91" s="450"/>
      <c r="D91" s="450"/>
      <c r="E91" s="450"/>
      <c r="F91" s="450"/>
      <c r="G91" s="450"/>
      <c r="H91" s="451"/>
    </row>
    <row r="92" spans="1:8" s="8" customFormat="1" ht="20.100000000000001" customHeight="1" x14ac:dyDescent="0.2">
      <c r="A92" s="454" t="s">
        <v>14</v>
      </c>
      <c r="B92" s="456" t="s">
        <v>29</v>
      </c>
      <c r="C92" s="456"/>
      <c r="D92" s="456"/>
      <c r="E92" s="456" t="s">
        <v>30</v>
      </c>
      <c r="F92" s="456"/>
      <c r="G92" s="456"/>
      <c r="H92" s="448" t="s">
        <v>16</v>
      </c>
    </row>
    <row r="93" spans="1:8" s="8" customFormat="1" ht="20.100000000000001" customHeight="1" x14ac:dyDescent="0.2">
      <c r="A93" s="455"/>
      <c r="B93" s="46" t="s">
        <v>44</v>
      </c>
      <c r="C93" s="46" t="s">
        <v>45</v>
      </c>
      <c r="D93" s="46" t="s">
        <v>16</v>
      </c>
      <c r="E93" s="46" t="s">
        <v>44</v>
      </c>
      <c r="F93" s="46" t="s">
        <v>45</v>
      </c>
      <c r="G93" s="46" t="s">
        <v>16</v>
      </c>
      <c r="H93" s="448"/>
    </row>
    <row r="94" spans="1:8" s="8" customFormat="1" ht="20.100000000000001" customHeight="1" x14ac:dyDescent="0.2">
      <c r="A94" s="32" t="s">
        <v>76</v>
      </c>
      <c r="B94" s="21">
        <v>385266</v>
      </c>
      <c r="C94" s="21">
        <v>85568</v>
      </c>
      <c r="D94" s="22">
        <f>B94+C94</f>
        <v>470834</v>
      </c>
      <c r="E94" s="21">
        <v>31322</v>
      </c>
      <c r="F94" s="21">
        <v>12902</v>
      </c>
      <c r="G94" s="29">
        <f>E94+F94</f>
        <v>44224</v>
      </c>
      <c r="H94" s="31">
        <f>SUM(D94,G94)</f>
        <v>515058</v>
      </c>
    </row>
    <row r="95" spans="1:8" s="8" customFormat="1" ht="20.100000000000001" customHeight="1" x14ac:dyDescent="0.2">
      <c r="A95" s="49" t="s">
        <v>32</v>
      </c>
      <c r="B95" s="21">
        <v>0</v>
      </c>
      <c r="C95" s="21">
        <v>0</v>
      </c>
      <c r="D95" s="22">
        <f>B95+C95</f>
        <v>0</v>
      </c>
      <c r="E95" s="21">
        <v>0</v>
      </c>
      <c r="F95" s="21">
        <v>0</v>
      </c>
      <c r="G95" s="29">
        <f>E95+F95</f>
        <v>0</v>
      </c>
      <c r="H95" s="31">
        <f>SUM(D95,G95)</f>
        <v>0</v>
      </c>
    </row>
    <row r="96" spans="1:8" s="8" customFormat="1" ht="20.100000000000001" customHeight="1" x14ac:dyDescent="0.2">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00000000000001" customHeight="1" x14ac:dyDescent="0.2">
      <c r="A97" s="49" t="s">
        <v>34</v>
      </c>
      <c r="B97" s="23">
        <v>0</v>
      </c>
      <c r="C97" s="23">
        <v>0</v>
      </c>
      <c r="D97" s="24">
        <f t="shared" si="49"/>
        <v>0</v>
      </c>
      <c r="E97" s="23">
        <v>22272</v>
      </c>
      <c r="F97" s="23">
        <v>0</v>
      </c>
      <c r="G97" s="30">
        <f t="shared" si="50"/>
        <v>22272</v>
      </c>
      <c r="H97" s="31">
        <f t="shared" si="51"/>
        <v>22272</v>
      </c>
    </row>
    <row r="98" spans="1:8" s="8" customFormat="1" ht="20.100000000000001" customHeight="1" x14ac:dyDescent="0.2">
      <c r="A98" s="41" t="s">
        <v>95</v>
      </c>
      <c r="B98" s="23">
        <v>0</v>
      </c>
      <c r="C98" s="23">
        <v>0</v>
      </c>
      <c r="D98" s="24">
        <f t="shared" si="49"/>
        <v>0</v>
      </c>
      <c r="E98" s="23">
        <v>0</v>
      </c>
      <c r="F98" s="23">
        <v>0</v>
      </c>
      <c r="G98" s="30">
        <f t="shared" si="50"/>
        <v>0</v>
      </c>
      <c r="H98" s="31">
        <f t="shared" si="51"/>
        <v>0</v>
      </c>
    </row>
    <row r="99" spans="1:8" s="8" customFormat="1" ht="20.100000000000001" customHeight="1" x14ac:dyDescent="0.2">
      <c r="A99" s="49" t="s">
        <v>35</v>
      </c>
      <c r="B99" s="23">
        <v>0</v>
      </c>
      <c r="C99" s="23">
        <v>0</v>
      </c>
      <c r="D99" s="24">
        <f t="shared" si="49"/>
        <v>0</v>
      </c>
      <c r="E99" s="23">
        <v>0</v>
      </c>
      <c r="F99" s="23">
        <v>0</v>
      </c>
      <c r="G99" s="30">
        <f t="shared" si="50"/>
        <v>0</v>
      </c>
      <c r="H99" s="31">
        <f t="shared" si="51"/>
        <v>0</v>
      </c>
    </row>
    <row r="100" spans="1:8" s="8" customFormat="1" ht="20.100000000000001" customHeight="1" x14ac:dyDescent="0.2">
      <c r="A100" s="49" t="s">
        <v>36</v>
      </c>
      <c r="B100" s="23">
        <v>0</v>
      </c>
      <c r="C100" s="23">
        <v>0</v>
      </c>
      <c r="D100" s="24">
        <f t="shared" si="49"/>
        <v>0</v>
      </c>
      <c r="E100" s="23">
        <v>0</v>
      </c>
      <c r="F100" s="23">
        <v>0</v>
      </c>
      <c r="G100" s="30">
        <f t="shared" si="50"/>
        <v>0</v>
      </c>
      <c r="H100" s="31">
        <f t="shared" si="51"/>
        <v>0</v>
      </c>
    </row>
    <row r="101" spans="1:8" s="8" customFormat="1" ht="20.100000000000001" customHeight="1" x14ac:dyDescent="0.2">
      <c r="A101" s="49" t="s">
        <v>37</v>
      </c>
      <c r="B101" s="23">
        <v>0</v>
      </c>
      <c r="C101" s="23">
        <v>0</v>
      </c>
      <c r="D101" s="24">
        <f t="shared" si="49"/>
        <v>0</v>
      </c>
      <c r="E101" s="23">
        <v>0</v>
      </c>
      <c r="F101" s="23">
        <v>0</v>
      </c>
      <c r="G101" s="30">
        <f t="shared" si="50"/>
        <v>0</v>
      </c>
      <c r="H101" s="31">
        <f t="shared" si="51"/>
        <v>0</v>
      </c>
    </row>
    <row r="102" spans="1:8" s="8" customFormat="1" ht="20.100000000000001" customHeight="1" x14ac:dyDescent="0.2">
      <c r="A102" s="49" t="s">
        <v>15</v>
      </c>
      <c r="B102" s="23">
        <v>0</v>
      </c>
      <c r="C102" s="23">
        <v>0</v>
      </c>
      <c r="D102" s="24">
        <f t="shared" si="49"/>
        <v>0</v>
      </c>
      <c r="E102" s="23">
        <v>0</v>
      </c>
      <c r="F102" s="23">
        <v>0</v>
      </c>
      <c r="G102" s="30">
        <f t="shared" si="50"/>
        <v>0</v>
      </c>
      <c r="H102" s="31">
        <f t="shared" si="51"/>
        <v>0</v>
      </c>
    </row>
    <row r="103" spans="1:8" s="8" customFormat="1" ht="20.100000000000001" customHeight="1" x14ac:dyDescent="0.2">
      <c r="A103" s="49" t="s">
        <v>38</v>
      </c>
      <c r="B103" s="23">
        <v>0</v>
      </c>
      <c r="C103" s="23">
        <v>0</v>
      </c>
      <c r="D103" s="24">
        <f t="shared" si="49"/>
        <v>0</v>
      </c>
      <c r="E103" s="23">
        <v>0</v>
      </c>
      <c r="F103" s="23">
        <v>0</v>
      </c>
      <c r="G103" s="30">
        <f t="shared" si="50"/>
        <v>0</v>
      </c>
      <c r="H103" s="31">
        <f t="shared" si="51"/>
        <v>0</v>
      </c>
    </row>
    <row r="104" spans="1:8" s="8" customFormat="1" ht="20.100000000000001" customHeight="1" x14ac:dyDescent="0.2">
      <c r="A104" s="49" t="s">
        <v>39</v>
      </c>
      <c r="B104" s="23">
        <v>0</v>
      </c>
      <c r="C104" s="23">
        <v>0</v>
      </c>
      <c r="D104" s="24">
        <f t="shared" si="49"/>
        <v>0</v>
      </c>
      <c r="E104" s="23">
        <v>0</v>
      </c>
      <c r="F104" s="23">
        <v>0</v>
      </c>
      <c r="G104" s="30">
        <f t="shared" si="50"/>
        <v>0</v>
      </c>
      <c r="H104" s="31">
        <f t="shared" si="51"/>
        <v>0</v>
      </c>
    </row>
    <row r="105" spans="1:8" s="8" customFormat="1" ht="20.100000000000001" customHeight="1" x14ac:dyDescent="0.2">
      <c r="A105" s="49" t="s">
        <v>40</v>
      </c>
      <c r="B105" s="23">
        <v>48240</v>
      </c>
      <c r="C105" s="23">
        <v>0</v>
      </c>
      <c r="D105" s="24">
        <f t="shared" si="49"/>
        <v>48240</v>
      </c>
      <c r="E105" s="23">
        <v>0</v>
      </c>
      <c r="F105" s="23">
        <v>0</v>
      </c>
      <c r="G105" s="30">
        <f t="shared" si="50"/>
        <v>0</v>
      </c>
      <c r="H105" s="31">
        <f t="shared" si="51"/>
        <v>48240</v>
      </c>
    </row>
    <row r="106" spans="1:8" s="8" customFormat="1" ht="20.100000000000001" customHeight="1" x14ac:dyDescent="0.2">
      <c r="A106" s="49" t="s">
        <v>41</v>
      </c>
      <c r="B106" s="23">
        <v>0</v>
      </c>
      <c r="C106" s="23">
        <v>0</v>
      </c>
      <c r="D106" s="24">
        <f t="shared" si="49"/>
        <v>0</v>
      </c>
      <c r="E106" s="23">
        <v>0</v>
      </c>
      <c r="F106" s="23">
        <v>0</v>
      </c>
      <c r="G106" s="30">
        <f t="shared" si="50"/>
        <v>0</v>
      </c>
      <c r="H106" s="31">
        <f t="shared" si="51"/>
        <v>0</v>
      </c>
    </row>
    <row r="107" spans="1:8" s="8" customFormat="1" ht="20.100000000000001" customHeight="1" x14ac:dyDescent="0.2">
      <c r="A107" s="49" t="s">
        <v>42</v>
      </c>
      <c r="B107" s="23">
        <v>101576</v>
      </c>
      <c r="C107" s="23">
        <v>0</v>
      </c>
      <c r="D107" s="24">
        <f t="shared" si="49"/>
        <v>101576</v>
      </c>
      <c r="E107" s="23">
        <v>0</v>
      </c>
      <c r="F107" s="23">
        <v>0</v>
      </c>
      <c r="G107" s="30">
        <f t="shared" si="50"/>
        <v>0</v>
      </c>
      <c r="H107" s="31">
        <f t="shared" si="51"/>
        <v>101576</v>
      </c>
    </row>
    <row r="108" spans="1:8" s="8" customFormat="1" ht="20.100000000000001" customHeight="1" x14ac:dyDescent="0.2">
      <c r="A108" s="50" t="s">
        <v>116</v>
      </c>
      <c r="B108" s="23">
        <v>11852</v>
      </c>
      <c r="C108" s="23">
        <v>0</v>
      </c>
      <c r="D108" s="24">
        <f t="shared" si="49"/>
        <v>11852</v>
      </c>
      <c r="E108" s="23">
        <v>2831</v>
      </c>
      <c r="F108" s="23">
        <v>0</v>
      </c>
      <c r="G108" s="30">
        <f t="shared" si="50"/>
        <v>2831</v>
      </c>
      <c r="H108" s="31">
        <f t="shared" si="51"/>
        <v>14683</v>
      </c>
    </row>
    <row r="109" spans="1:8" s="8" customFormat="1" ht="20.100000000000001" customHeight="1" x14ac:dyDescent="0.2">
      <c r="A109" s="49" t="s">
        <v>43</v>
      </c>
      <c r="B109" s="23">
        <v>0</v>
      </c>
      <c r="C109" s="23">
        <v>0</v>
      </c>
      <c r="D109" s="24">
        <f t="shared" si="49"/>
        <v>0</v>
      </c>
      <c r="E109" s="23">
        <v>0</v>
      </c>
      <c r="F109" s="23">
        <v>0</v>
      </c>
      <c r="G109" s="30">
        <f t="shared" si="50"/>
        <v>0</v>
      </c>
      <c r="H109" s="31">
        <f t="shared" si="51"/>
        <v>0</v>
      </c>
    </row>
    <row r="110" spans="1:8" s="8" customFormat="1" ht="20.100000000000001" customHeight="1" thickBot="1" x14ac:dyDescent="0.25">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00000000000001" customHeight="1" x14ac:dyDescent="0.2"/>
    <row r="112" spans="1:8" ht="20.100000000000001" customHeight="1" thickBot="1" x14ac:dyDescent="0.25"/>
    <row r="113" spans="1:14" s="8" customFormat="1" ht="20.100000000000001" customHeight="1" thickBot="1" x14ac:dyDescent="0.25">
      <c r="A113" s="505" t="s">
        <v>14</v>
      </c>
      <c r="B113" s="506"/>
      <c r="C113" s="506"/>
      <c r="D113" s="507"/>
      <c r="E113" s="33" t="s">
        <v>92</v>
      </c>
      <c r="F113" s="511" t="s">
        <v>47</v>
      </c>
      <c r="G113" s="512"/>
      <c r="H113" s="513"/>
    </row>
    <row r="114" spans="1:14" s="8" customFormat="1" ht="20.100000000000001" customHeight="1" x14ac:dyDescent="0.2">
      <c r="A114" s="508" t="s">
        <v>76</v>
      </c>
      <c r="B114" s="509"/>
      <c r="C114" s="509"/>
      <c r="D114" s="510"/>
      <c r="E114" s="39" t="s">
        <v>93</v>
      </c>
      <c r="F114" s="498" t="s">
        <v>91</v>
      </c>
      <c r="G114" s="499"/>
      <c r="H114" s="500"/>
    </row>
    <row r="115" spans="1:14" s="8" customFormat="1" ht="20.100000000000001" customHeight="1" x14ac:dyDescent="0.2">
      <c r="A115" s="502" t="s">
        <v>32</v>
      </c>
      <c r="B115" s="503"/>
      <c r="C115" s="503"/>
      <c r="D115" s="504"/>
      <c r="E115" s="39" t="s">
        <v>77</v>
      </c>
      <c r="F115" s="462" t="s">
        <v>48</v>
      </c>
      <c r="G115" s="463"/>
      <c r="H115" s="464"/>
      <c r="J115" s="34"/>
      <c r="K115" s="501"/>
      <c r="L115" s="501"/>
      <c r="M115" s="501"/>
      <c r="N115" s="501"/>
    </row>
    <row r="116" spans="1:14" s="8" customFormat="1" ht="20.100000000000001" customHeight="1" x14ac:dyDescent="0.2">
      <c r="A116" s="480" t="s">
        <v>33</v>
      </c>
      <c r="B116" s="481"/>
      <c r="C116" s="481"/>
      <c r="D116" s="482"/>
      <c r="E116" s="39" t="s">
        <v>78</v>
      </c>
      <c r="F116" s="459" t="s">
        <v>49</v>
      </c>
      <c r="G116" s="460"/>
      <c r="H116" s="461"/>
      <c r="J116" s="34"/>
      <c r="K116" s="35"/>
      <c r="L116" s="35"/>
      <c r="M116" s="35"/>
      <c r="N116" s="35"/>
    </row>
    <row r="117" spans="1:14" s="8" customFormat="1" ht="20.100000000000001" customHeight="1" x14ac:dyDescent="0.2">
      <c r="A117" s="480" t="s">
        <v>34</v>
      </c>
      <c r="B117" s="481"/>
      <c r="C117" s="481"/>
      <c r="D117" s="482"/>
      <c r="E117" s="39" t="s">
        <v>79</v>
      </c>
      <c r="F117" s="459" t="s">
        <v>50</v>
      </c>
      <c r="G117" s="460"/>
      <c r="H117" s="461"/>
      <c r="J117" s="34"/>
      <c r="K117" s="35"/>
      <c r="L117" s="35"/>
      <c r="M117" s="35"/>
      <c r="N117" s="35"/>
    </row>
    <row r="118" spans="1:14" s="8" customFormat="1" ht="20.100000000000001" customHeight="1" x14ac:dyDescent="0.2">
      <c r="A118" s="492" t="s">
        <v>95</v>
      </c>
      <c r="B118" s="493"/>
      <c r="C118" s="493"/>
      <c r="D118" s="494"/>
      <c r="E118" s="39" t="s">
        <v>96</v>
      </c>
      <c r="F118" s="495" t="s">
        <v>97</v>
      </c>
      <c r="G118" s="496"/>
      <c r="H118" s="497"/>
      <c r="J118" s="34"/>
      <c r="K118" s="35"/>
      <c r="L118" s="35"/>
      <c r="M118" s="35"/>
      <c r="N118" s="35"/>
    </row>
    <row r="119" spans="1:14" s="8" customFormat="1" ht="20.100000000000001" customHeight="1" x14ac:dyDescent="0.2">
      <c r="A119" s="480" t="s">
        <v>35</v>
      </c>
      <c r="B119" s="481"/>
      <c r="C119" s="481"/>
      <c r="D119" s="482"/>
      <c r="E119" s="39" t="s">
        <v>80</v>
      </c>
      <c r="F119" s="459" t="s">
        <v>51</v>
      </c>
      <c r="G119" s="460"/>
      <c r="H119" s="461"/>
      <c r="J119" s="34"/>
      <c r="K119" s="35"/>
      <c r="L119" s="35"/>
      <c r="M119" s="35"/>
      <c r="N119" s="35"/>
    </row>
    <row r="120" spans="1:14" s="8" customFormat="1" ht="20.100000000000001" customHeight="1" x14ac:dyDescent="0.2">
      <c r="A120" s="480" t="s">
        <v>36</v>
      </c>
      <c r="B120" s="481"/>
      <c r="C120" s="481"/>
      <c r="D120" s="482"/>
      <c r="E120" s="39" t="s">
        <v>81</v>
      </c>
      <c r="F120" s="459" t="s">
        <v>52</v>
      </c>
      <c r="G120" s="460"/>
      <c r="H120" s="461"/>
      <c r="J120" s="34"/>
      <c r="K120" s="35"/>
      <c r="L120" s="35"/>
      <c r="M120" s="35"/>
      <c r="N120" s="35"/>
    </row>
    <row r="121" spans="1:14" s="8" customFormat="1" ht="20.100000000000001" customHeight="1" x14ac:dyDescent="0.2">
      <c r="A121" s="480" t="s">
        <v>37</v>
      </c>
      <c r="B121" s="481"/>
      <c r="C121" s="481"/>
      <c r="D121" s="482"/>
      <c r="E121" s="39" t="s">
        <v>82</v>
      </c>
      <c r="F121" s="459" t="s">
        <v>53</v>
      </c>
      <c r="G121" s="460"/>
      <c r="H121" s="461"/>
      <c r="J121" s="34"/>
      <c r="K121" s="35"/>
      <c r="L121" s="35"/>
      <c r="M121" s="35"/>
      <c r="N121" s="35"/>
    </row>
    <row r="122" spans="1:14" s="8" customFormat="1" ht="20.100000000000001" customHeight="1" x14ac:dyDescent="0.2">
      <c r="A122" s="480" t="s">
        <v>15</v>
      </c>
      <c r="B122" s="481"/>
      <c r="C122" s="481"/>
      <c r="D122" s="482"/>
      <c r="E122" s="39" t="s">
        <v>83</v>
      </c>
      <c r="F122" s="459" t="s">
        <v>54</v>
      </c>
      <c r="G122" s="460"/>
      <c r="H122" s="461"/>
      <c r="J122" s="34"/>
      <c r="K122" s="35"/>
      <c r="L122" s="35"/>
      <c r="M122" s="35"/>
      <c r="N122" s="35"/>
    </row>
    <row r="123" spans="1:14" s="8" customFormat="1" ht="20.100000000000001" customHeight="1" x14ac:dyDescent="0.2">
      <c r="A123" s="480" t="s">
        <v>55</v>
      </c>
      <c r="B123" s="481"/>
      <c r="C123" s="481"/>
      <c r="D123" s="482"/>
      <c r="E123" s="40"/>
      <c r="F123" s="465"/>
      <c r="G123" s="466"/>
      <c r="H123" s="467"/>
      <c r="J123" s="34"/>
      <c r="K123" s="35"/>
      <c r="L123" s="35"/>
      <c r="M123" s="35"/>
      <c r="N123" s="35"/>
    </row>
    <row r="124" spans="1:14" s="8" customFormat="1" ht="20.100000000000001" customHeight="1" x14ac:dyDescent="0.2">
      <c r="A124" s="486" t="s">
        <v>56</v>
      </c>
      <c r="B124" s="487"/>
      <c r="C124" s="487"/>
      <c r="D124" s="488"/>
      <c r="E124" s="39" t="s">
        <v>84</v>
      </c>
      <c r="F124" s="459" t="s">
        <v>57</v>
      </c>
      <c r="G124" s="460"/>
      <c r="H124" s="461"/>
      <c r="J124" s="34"/>
      <c r="K124" s="36"/>
      <c r="L124" s="36"/>
      <c r="M124" s="36"/>
      <c r="N124" s="36"/>
    </row>
    <row r="125" spans="1:14" s="8" customFormat="1" ht="20.100000000000001" customHeight="1" x14ac:dyDescent="0.2">
      <c r="A125" s="486" t="s">
        <v>58</v>
      </c>
      <c r="B125" s="487"/>
      <c r="C125" s="487"/>
      <c r="D125" s="488"/>
      <c r="E125" s="39" t="s">
        <v>85</v>
      </c>
      <c r="F125" s="459" t="s">
        <v>59</v>
      </c>
      <c r="G125" s="460"/>
      <c r="H125" s="461"/>
      <c r="J125" s="34"/>
      <c r="K125" s="36"/>
      <c r="L125" s="36"/>
      <c r="M125" s="36"/>
      <c r="N125" s="36"/>
    </row>
    <row r="126" spans="1:14" s="8" customFormat="1" ht="20.100000000000001" customHeight="1" x14ac:dyDescent="0.2">
      <c r="A126" s="486" t="s">
        <v>60</v>
      </c>
      <c r="B126" s="487"/>
      <c r="C126" s="487"/>
      <c r="D126" s="488"/>
      <c r="E126" s="39" t="s">
        <v>86</v>
      </c>
      <c r="F126" s="459" t="s">
        <v>61</v>
      </c>
      <c r="G126" s="460"/>
      <c r="H126" s="461"/>
      <c r="J126" s="34"/>
      <c r="K126" s="36"/>
      <c r="L126" s="36"/>
      <c r="M126" s="36"/>
      <c r="N126" s="36"/>
    </row>
    <row r="127" spans="1:14" s="8" customFormat="1" ht="20.100000000000001" customHeight="1" x14ac:dyDescent="0.2">
      <c r="A127" s="480" t="s">
        <v>39</v>
      </c>
      <c r="B127" s="481"/>
      <c r="C127" s="481"/>
      <c r="D127" s="482"/>
      <c r="E127" s="40"/>
      <c r="F127" s="468"/>
      <c r="G127" s="469"/>
      <c r="H127" s="470"/>
      <c r="J127" s="34"/>
      <c r="K127" s="35"/>
      <c r="L127" s="35"/>
      <c r="M127" s="35"/>
      <c r="N127" s="35"/>
    </row>
    <row r="128" spans="1:14" s="8" customFormat="1" ht="20.100000000000001" customHeight="1" x14ac:dyDescent="0.2">
      <c r="A128" s="486" t="s">
        <v>62</v>
      </c>
      <c r="B128" s="487"/>
      <c r="C128" s="487"/>
      <c r="D128" s="488"/>
      <c r="E128" s="39" t="s">
        <v>87</v>
      </c>
      <c r="F128" s="459" t="s">
        <v>63</v>
      </c>
      <c r="G128" s="460"/>
      <c r="H128" s="461"/>
      <c r="J128" s="34"/>
      <c r="K128" s="36"/>
      <c r="L128" s="36"/>
      <c r="M128" s="36"/>
      <c r="N128" s="36"/>
    </row>
    <row r="129" spans="1:14" s="8" customFormat="1" ht="20.100000000000001" customHeight="1" x14ac:dyDescent="0.2">
      <c r="A129" s="486" t="s">
        <v>64</v>
      </c>
      <c r="B129" s="487"/>
      <c r="C129" s="487"/>
      <c r="D129" s="488"/>
      <c r="E129" s="39" t="s">
        <v>88</v>
      </c>
      <c r="F129" s="459" t="s">
        <v>65</v>
      </c>
      <c r="G129" s="460"/>
      <c r="H129" s="461"/>
      <c r="J129" s="34"/>
      <c r="K129" s="36"/>
      <c r="L129" s="36"/>
      <c r="M129" s="36"/>
      <c r="N129" s="36"/>
    </row>
    <row r="130" spans="1:14" s="8" customFormat="1" ht="20.100000000000001" customHeight="1" x14ac:dyDescent="0.2">
      <c r="A130" s="486" t="s">
        <v>66</v>
      </c>
      <c r="B130" s="487"/>
      <c r="C130" s="487"/>
      <c r="D130" s="488"/>
      <c r="E130" s="39" t="s">
        <v>89</v>
      </c>
      <c r="F130" s="459" t="s">
        <v>67</v>
      </c>
      <c r="G130" s="460"/>
      <c r="H130" s="461"/>
      <c r="J130" s="34"/>
      <c r="K130" s="36"/>
      <c r="L130" s="36"/>
      <c r="M130" s="36"/>
      <c r="N130" s="36"/>
    </row>
    <row r="131" spans="1:14" s="20" customFormat="1" ht="20.100000000000001" customHeight="1" x14ac:dyDescent="0.2">
      <c r="A131" s="483" t="s">
        <v>68</v>
      </c>
      <c r="B131" s="484"/>
      <c r="C131" s="484"/>
      <c r="D131" s="485"/>
      <c r="E131" s="39" t="s">
        <v>90</v>
      </c>
      <c r="F131" s="474" t="s">
        <v>69</v>
      </c>
      <c r="G131" s="475"/>
      <c r="H131" s="476"/>
      <c r="J131" s="34"/>
      <c r="K131" s="37"/>
      <c r="L131" s="37"/>
      <c r="M131" s="37"/>
      <c r="N131" s="37"/>
    </row>
    <row r="132" spans="1:14" s="8" customFormat="1" ht="20.100000000000001" customHeight="1" x14ac:dyDescent="0.2">
      <c r="A132" s="480" t="s">
        <v>40</v>
      </c>
      <c r="B132" s="481"/>
      <c r="C132" s="481"/>
      <c r="D132" s="482"/>
      <c r="E132" s="39" t="s">
        <v>93</v>
      </c>
      <c r="F132" s="459" t="s">
        <v>70</v>
      </c>
      <c r="G132" s="460"/>
      <c r="H132" s="461"/>
      <c r="J132" s="34"/>
      <c r="K132" s="35"/>
      <c r="L132" s="35"/>
      <c r="M132" s="35"/>
      <c r="N132" s="35"/>
    </row>
    <row r="133" spans="1:14" s="8" customFormat="1" ht="20.100000000000001" customHeight="1" x14ac:dyDescent="0.2">
      <c r="A133" s="480" t="s">
        <v>41</v>
      </c>
      <c r="B133" s="481"/>
      <c r="C133" s="481"/>
      <c r="D133" s="482"/>
      <c r="E133" s="39" t="s">
        <v>93</v>
      </c>
      <c r="F133" s="459" t="s">
        <v>71</v>
      </c>
      <c r="G133" s="460"/>
      <c r="H133" s="461"/>
      <c r="J133" s="34"/>
      <c r="K133" s="35"/>
      <c r="L133" s="35"/>
      <c r="M133" s="35"/>
      <c r="N133" s="35"/>
    </row>
    <row r="134" spans="1:14" s="8" customFormat="1" ht="20.100000000000001" customHeight="1" x14ac:dyDescent="0.2">
      <c r="A134" s="480" t="s">
        <v>42</v>
      </c>
      <c r="B134" s="481"/>
      <c r="C134" s="481"/>
      <c r="D134" s="482"/>
      <c r="E134" s="39" t="s">
        <v>94</v>
      </c>
      <c r="F134" s="459" t="s">
        <v>72</v>
      </c>
      <c r="G134" s="460"/>
      <c r="H134" s="461"/>
      <c r="J134" s="34"/>
      <c r="K134" s="35"/>
      <c r="L134" s="35"/>
      <c r="M134" s="35"/>
      <c r="N134" s="35"/>
    </row>
    <row r="135" spans="1:14" s="8" customFormat="1" ht="20.100000000000001" customHeight="1" thickBot="1" x14ac:dyDescent="0.25">
      <c r="A135" s="477" t="s">
        <v>43</v>
      </c>
      <c r="B135" s="478"/>
      <c r="C135" s="478"/>
      <c r="D135" s="479"/>
      <c r="E135" s="38" t="s">
        <v>93</v>
      </c>
      <c r="F135" s="471" t="s">
        <v>73</v>
      </c>
      <c r="G135" s="472"/>
      <c r="H135" s="473"/>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16"/>
  </cols>
  <sheetData>
    <row r="1" spans="1:2" x14ac:dyDescent="0.2">
      <c r="A1" s="12" t="s">
        <v>17</v>
      </c>
      <c r="B1" s="12" t="s">
        <v>18</v>
      </c>
    </row>
    <row r="2" spans="1:2" x14ac:dyDescent="0.2">
      <c r="A2" s="16">
        <v>1</v>
      </c>
      <c r="B2" s="12" t="s">
        <v>19</v>
      </c>
    </row>
    <row r="3" spans="1:2" x14ac:dyDescent="0.2">
      <c r="A3" s="16">
        <v>2</v>
      </c>
      <c r="B3" s="12" t="s">
        <v>20</v>
      </c>
    </row>
    <row r="4" spans="1:2" x14ac:dyDescent="0.2">
      <c r="A4" s="16">
        <v>3</v>
      </c>
    </row>
    <row r="5" spans="1:2" x14ac:dyDescent="0.2">
      <c r="A5" s="16">
        <v>4</v>
      </c>
    </row>
    <row r="6" spans="1:2" x14ac:dyDescent="0.2">
      <c r="A6" s="16">
        <v>5</v>
      </c>
    </row>
    <row r="7" spans="1:2" x14ac:dyDescent="0.2">
      <c r="A7" s="16">
        <v>6</v>
      </c>
    </row>
    <row r="8" spans="1:2" x14ac:dyDescent="0.2">
      <c r="A8" s="16">
        <v>7</v>
      </c>
    </row>
    <row r="9" spans="1:2" x14ac:dyDescent="0.2">
      <c r="A9" s="16">
        <v>8</v>
      </c>
    </row>
    <row r="10" spans="1:2" x14ac:dyDescent="0.2">
      <c r="A10" s="16">
        <v>9</v>
      </c>
    </row>
    <row r="11" spans="1:2" x14ac:dyDescent="0.2">
      <c r="A11" s="16">
        <v>10</v>
      </c>
    </row>
    <row r="12" spans="1:2" x14ac:dyDescent="0.2">
      <c r="A12" s="16">
        <v>11</v>
      </c>
    </row>
    <row r="13" spans="1:2" x14ac:dyDescent="0.2">
      <c r="A13" s="16">
        <v>12</v>
      </c>
    </row>
    <row r="14" spans="1:2" x14ac:dyDescent="0.2">
      <c r="A14" s="16">
        <v>13</v>
      </c>
    </row>
    <row r="15" spans="1:2" x14ac:dyDescent="0.2">
      <c r="A15" s="16">
        <v>14</v>
      </c>
    </row>
    <row r="16" spans="1:2" x14ac:dyDescent="0.2">
      <c r="A16" s="16">
        <v>15</v>
      </c>
    </row>
    <row r="17" spans="1:1" x14ac:dyDescent="0.2">
      <c r="A17" s="16">
        <v>16</v>
      </c>
    </row>
    <row r="18" spans="1:1" x14ac:dyDescent="0.2">
      <c r="A18" s="16">
        <v>17</v>
      </c>
    </row>
    <row r="19" spans="1:1" x14ac:dyDescent="0.2">
      <c r="A19" s="16">
        <v>18</v>
      </c>
    </row>
    <row r="20" spans="1:1" x14ac:dyDescent="0.2">
      <c r="A20" s="16">
        <v>19</v>
      </c>
    </row>
    <row r="21" spans="1:1" x14ac:dyDescent="0.2">
      <c r="A21" s="16">
        <v>20</v>
      </c>
    </row>
    <row r="22" spans="1:1" x14ac:dyDescent="0.2">
      <c r="A22" s="16">
        <v>21</v>
      </c>
    </row>
    <row r="23" spans="1:1" x14ac:dyDescent="0.2">
      <c r="A23" s="16">
        <v>22</v>
      </c>
    </row>
    <row r="24" spans="1:1" x14ac:dyDescent="0.2">
      <c r="A24" s="16">
        <v>23</v>
      </c>
    </row>
    <row r="25" spans="1:1" x14ac:dyDescent="0.2">
      <c r="A25" s="16">
        <v>24</v>
      </c>
    </row>
    <row r="26" spans="1:1" x14ac:dyDescent="0.2">
      <c r="A26" s="16">
        <v>25</v>
      </c>
    </row>
    <row r="27" spans="1:1" x14ac:dyDescent="0.2">
      <c r="A27" s="16">
        <v>26</v>
      </c>
    </row>
    <row r="28" spans="1:1" x14ac:dyDescent="0.2">
      <c r="A28" s="16">
        <v>27</v>
      </c>
    </row>
    <row r="29" spans="1:1" x14ac:dyDescent="0.2">
      <c r="A29" s="16">
        <v>28</v>
      </c>
    </row>
    <row r="30" spans="1:1" x14ac:dyDescent="0.2">
      <c r="A30" s="16">
        <v>29</v>
      </c>
    </row>
    <row r="31" spans="1:1" x14ac:dyDescent="0.2">
      <c r="A31" s="16">
        <v>30</v>
      </c>
    </row>
    <row r="32" spans="1:1" x14ac:dyDescent="0.2">
      <c r="A32" s="16">
        <v>31</v>
      </c>
    </row>
    <row r="33" spans="1:1" x14ac:dyDescent="0.2">
      <c r="A33" s="16">
        <v>32</v>
      </c>
    </row>
    <row r="34" spans="1:1" x14ac:dyDescent="0.2">
      <c r="A34" s="16">
        <v>33</v>
      </c>
    </row>
    <row r="35" spans="1:1" x14ac:dyDescent="0.2">
      <c r="A35" s="16">
        <v>34</v>
      </c>
    </row>
    <row r="36" spans="1:1" x14ac:dyDescent="0.2">
      <c r="A36" s="16">
        <v>35</v>
      </c>
    </row>
    <row r="37" spans="1:1" x14ac:dyDescent="0.2">
      <c r="A37" s="16">
        <v>36</v>
      </c>
    </row>
    <row r="38" spans="1:1" x14ac:dyDescent="0.2">
      <c r="A38" s="16">
        <v>37</v>
      </c>
    </row>
    <row r="39" spans="1:1" x14ac:dyDescent="0.2">
      <c r="A39" s="16">
        <v>38</v>
      </c>
    </row>
    <row r="40" spans="1:1" x14ac:dyDescent="0.2">
      <c r="A40" s="16">
        <v>39</v>
      </c>
    </row>
    <row r="41" spans="1:1" x14ac:dyDescent="0.2">
      <c r="A41" s="16">
        <v>40</v>
      </c>
    </row>
    <row r="42" spans="1:1" x14ac:dyDescent="0.2">
      <c r="A42" s="16">
        <v>41</v>
      </c>
    </row>
    <row r="43" spans="1:1" x14ac:dyDescent="0.2">
      <c r="A43" s="16">
        <v>42</v>
      </c>
    </row>
    <row r="44" spans="1:1" x14ac:dyDescent="0.2">
      <c r="A44" s="16">
        <v>43</v>
      </c>
    </row>
    <row r="45" spans="1:1" x14ac:dyDescent="0.2">
      <c r="A45" s="16">
        <v>44</v>
      </c>
    </row>
    <row r="46" spans="1:1" x14ac:dyDescent="0.2">
      <c r="A46" s="16">
        <v>45</v>
      </c>
    </row>
    <row r="47" spans="1:1" x14ac:dyDescent="0.2">
      <c r="A47" s="16">
        <v>46</v>
      </c>
    </row>
    <row r="48" spans="1:1" x14ac:dyDescent="0.2">
      <c r="A48" s="16">
        <v>47</v>
      </c>
    </row>
    <row r="49" spans="1:1" x14ac:dyDescent="0.2">
      <c r="A49" s="16">
        <v>48</v>
      </c>
    </row>
    <row r="50" spans="1:1" x14ac:dyDescent="0.2">
      <c r="A50" s="16">
        <v>49</v>
      </c>
    </row>
    <row r="51" spans="1:1" x14ac:dyDescent="0.2">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Adrian M. Petway</cp:lastModifiedBy>
  <cp:lastPrinted>2021-07-01T15:37:12Z</cp:lastPrinted>
  <dcterms:created xsi:type="dcterms:W3CDTF">2011-02-22T14:15:27Z</dcterms:created>
  <dcterms:modified xsi:type="dcterms:W3CDTF">2022-10-12T01:23:53Z</dcterms:modified>
</cp:coreProperties>
</file>