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defaultThemeVersion="124226"/>
  <mc:AlternateContent xmlns:mc="http://schemas.openxmlformats.org/markup-compatibility/2006">
    <mc:Choice Requires="x15">
      <x15ac:absPath xmlns:x15ac="http://schemas.microsoft.com/office/spreadsheetml/2010/11/ac" url="F:\External Budget\Development (Budget Proposals)\2022-24 Biennial Budget\2023 Session\1b.  Six Year Plan\Submission\229\"/>
    </mc:Choice>
  </mc:AlternateContent>
  <xr:revisionPtr revIDLastSave="0" documentId="13_ncr:1_{734A3101-2328-4271-A6A8-154175815053}" xr6:coauthVersionLast="36" xr6:coauthVersionMax="36" xr10:uidLastSave="{00000000-0000-0000-0000-000000000000}"/>
  <bookViews>
    <workbookView xWindow="0" yWindow="0" windowWidth="28800" windowHeight="11625" firstSheet="3" activeTab="4"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Finance-Tuition Waivers" sheetId="9" state="hidden" r:id="rId7"/>
    <sheet name="Sheet1" sheetId="10" state="hidden" r:id="rId8"/>
  </sheets>
  <definedNames>
    <definedName name="_xlnm.Print_Area" localSheetId="4">'3-Academic-Financial'!$A$1:$R$57</definedName>
    <definedName name="_xlnm.Print_Area" localSheetId="5">'4-GF Request'!$A$1:$L$14</definedName>
    <definedName name="_xlnm.Print_Area" localSheetId="6">'Finance-Tuition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6">'Finance-Tuition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O45" i="5" l="1"/>
  <c r="N45" i="5"/>
  <c r="M45" i="5"/>
  <c r="L45" i="5"/>
  <c r="K45" i="5"/>
  <c r="J45" i="5"/>
  <c r="K36" i="5" l="1"/>
  <c r="O37" i="5" l="1"/>
  <c r="N37" i="5"/>
  <c r="M37" i="5"/>
  <c r="L37" i="5"/>
  <c r="K37" i="5"/>
  <c r="J37" i="5" s="1"/>
  <c r="I34" i="5" l="1"/>
  <c r="G34" i="5"/>
  <c r="F34" i="5"/>
  <c r="D34" i="5"/>
  <c r="I30" i="5"/>
  <c r="G30" i="5" s="1"/>
  <c r="F30" i="5"/>
  <c r="D30" i="5"/>
  <c r="I26" i="5"/>
  <c r="G26" i="5"/>
  <c r="F26" i="5"/>
  <c r="D26" i="5"/>
  <c r="I22" i="5"/>
  <c r="G22" i="5"/>
  <c r="F22" i="5"/>
  <c r="D22" i="5"/>
  <c r="N44" i="5" l="1"/>
  <c r="K13" i="21" s="1"/>
  <c r="J13" i="21" s="1"/>
  <c r="K44" i="5"/>
  <c r="N42" i="5"/>
  <c r="K42" i="5"/>
  <c r="K32" i="5"/>
  <c r="N28" i="5"/>
  <c r="K28" i="5"/>
  <c r="N24" i="5"/>
  <c r="K24" i="5"/>
  <c r="N20" i="5"/>
  <c r="K20" i="5"/>
  <c r="M38" i="5" l="1"/>
  <c r="N38" i="5" s="1"/>
  <c r="J38" i="5"/>
  <c r="K38" i="5" s="1"/>
  <c r="H30" i="2" l="1"/>
  <c r="G30" i="2"/>
  <c r="F30" i="2"/>
  <c r="H29" i="2"/>
  <c r="G29" i="2"/>
  <c r="H28" i="2"/>
  <c r="G28" i="2"/>
  <c r="F28" i="2"/>
  <c r="F29" i="2" s="1"/>
  <c r="H27" i="2"/>
  <c r="G27" i="2"/>
  <c r="F27"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H7" i="2"/>
  <c r="G7" i="2"/>
  <c r="F7" i="2"/>
  <c r="K14" i="21" l="1"/>
  <c r="J14" i="21"/>
  <c r="I14" i="21"/>
  <c r="H14" i="21"/>
  <c r="O13" i="5"/>
  <c r="O19" i="5" s="1"/>
  <c r="N13" i="5"/>
  <c r="N19" i="5" s="1"/>
  <c r="M13" i="5"/>
  <c r="M19" i="5" s="1"/>
  <c r="L13" i="5"/>
  <c r="L19" i="5" s="1"/>
  <c r="K13" i="5"/>
  <c r="K19" i="5" s="1"/>
  <c r="J13" i="5"/>
  <c r="J19" i="5" s="1"/>
  <c r="H22" i="2"/>
  <c r="G22" i="2"/>
  <c r="F22" i="2"/>
  <c r="K56" i="5" l="1"/>
  <c r="J56" i="5"/>
  <c r="F13" i="21"/>
  <c r="D13" i="21"/>
  <c r="E13" i="21" l="1"/>
  <c r="E14" i="21" s="1"/>
  <c r="G13" i="21"/>
  <c r="H24" i="5"/>
  <c r="H42" i="5"/>
  <c r="E42" i="5"/>
  <c r="H44" i="5"/>
  <c r="E44" i="5"/>
  <c r="H38" i="5"/>
  <c r="E38" i="5"/>
  <c r="G10" i="21" l="1"/>
  <c r="D10" i="21"/>
  <c r="D14" i="21" s="1"/>
  <c r="D12" i="21"/>
  <c r="F11" i="21"/>
  <c r="D11" i="21"/>
  <c r="F10" i="21" l="1"/>
  <c r="F37" i="5"/>
  <c r="H37" i="5"/>
  <c r="I37" i="5"/>
  <c r="D37" i="5" l="1"/>
  <c r="G37" i="5"/>
  <c r="A2" i="29"/>
  <c r="F12" i="21" l="1"/>
  <c r="F14" i="21" s="1"/>
  <c r="H40" i="5"/>
  <c r="I40" i="5"/>
  <c r="F40" i="5"/>
  <c r="I43" i="5"/>
  <c r="H43" i="5"/>
  <c r="F43" i="5"/>
  <c r="E30" i="2"/>
  <c r="D30" i="2"/>
  <c r="C30" i="2"/>
  <c r="B30" i="2"/>
  <c r="E28" i="2"/>
  <c r="E27" i="2"/>
  <c r="D28" i="2"/>
  <c r="D27" i="2"/>
  <c r="C28" i="2"/>
  <c r="C27" i="2"/>
  <c r="B28" i="2"/>
  <c r="B27" i="2"/>
  <c r="G12" i="21"/>
  <c r="G14" i="21" s="1"/>
  <c r="A2" i="21"/>
  <c r="I42" i="5"/>
  <c r="H41" i="5"/>
  <c r="I41" i="5"/>
  <c r="H39" i="5"/>
  <c r="H28" i="5"/>
  <c r="I20" i="5"/>
  <c r="E28" i="5"/>
  <c r="H11" i="5"/>
  <c r="E11" i="5"/>
  <c r="F11" i="5"/>
  <c r="I11" i="5"/>
  <c r="I44" i="5"/>
  <c r="I39" i="5"/>
  <c r="I38" i="5"/>
  <c r="I32" i="5"/>
  <c r="I28" i="5"/>
  <c r="I24" i="5"/>
  <c r="F41" i="5"/>
  <c r="A2" i="5"/>
  <c r="F28" i="5"/>
  <c r="F24" i="5"/>
  <c r="F20" i="5"/>
  <c r="D20" i="5" s="1"/>
  <c r="E7" i="2"/>
  <c r="E8" i="2"/>
  <c r="E9" i="2"/>
  <c r="E10" i="2"/>
  <c r="E11" i="2"/>
  <c r="E12" i="2"/>
  <c r="E13" i="2"/>
  <c r="E14" i="2"/>
  <c r="E15" i="2"/>
  <c r="E16" i="2"/>
  <c r="E17" i="2"/>
  <c r="E18" i="2"/>
  <c r="E19" i="2"/>
  <c r="E20" i="2"/>
  <c r="D7" i="2"/>
  <c r="D8" i="2"/>
  <c r="D9" i="2"/>
  <c r="D10" i="2"/>
  <c r="D11" i="2"/>
  <c r="D13" i="2"/>
  <c r="D15" i="2"/>
  <c r="D17" i="2"/>
  <c r="D19" i="2"/>
  <c r="D12" i="2"/>
  <c r="D14" i="2"/>
  <c r="D16" i="2"/>
  <c r="D18" i="2"/>
  <c r="D20" i="2"/>
  <c r="C7" i="2"/>
  <c r="C8" i="2"/>
  <c r="C9" i="2"/>
  <c r="C10" i="2"/>
  <c r="C11" i="2"/>
  <c r="C12" i="2"/>
  <c r="C13" i="2"/>
  <c r="C14" i="2"/>
  <c r="C16" i="2"/>
  <c r="C18" i="2"/>
  <c r="C20" i="2"/>
  <c r="C15" i="2"/>
  <c r="C17" i="2"/>
  <c r="C19" i="2"/>
  <c r="B7" i="2"/>
  <c r="B8" i="2"/>
  <c r="B9" i="2"/>
  <c r="B10" i="2"/>
  <c r="B11" i="2"/>
  <c r="B12" i="2"/>
  <c r="B13" i="2"/>
  <c r="B14" i="2"/>
  <c r="B15" i="2"/>
  <c r="B16" i="2"/>
  <c r="B17" i="2"/>
  <c r="B18" i="2"/>
  <c r="B19" i="2"/>
  <c r="B20" i="2"/>
  <c r="F39" i="5"/>
  <c r="F38" i="5"/>
  <c r="F44" i="5"/>
  <c r="F42" i="5"/>
  <c r="F32" i="5"/>
  <c r="D108" i="9"/>
  <c r="G108" i="9"/>
  <c r="D87" i="9"/>
  <c r="G87" i="9"/>
  <c r="H87" i="9" s="1"/>
  <c r="G66" i="9"/>
  <c r="D66" i="9"/>
  <c r="H66" i="9" s="1"/>
  <c r="D45" i="9"/>
  <c r="H45" i="9" s="1"/>
  <c r="G45" i="9"/>
  <c r="D24" i="9"/>
  <c r="H24" i="9" s="1"/>
  <c r="G24" i="9"/>
  <c r="D37" i="9"/>
  <c r="H37" i="9" s="1"/>
  <c r="G37" i="9"/>
  <c r="F47" i="9"/>
  <c r="E47" i="9"/>
  <c r="C47" i="9"/>
  <c r="B47" i="9"/>
  <c r="D46" i="9"/>
  <c r="G46" i="9"/>
  <c r="H46" i="9"/>
  <c r="G44" i="9"/>
  <c r="D44" i="9"/>
  <c r="G43" i="9"/>
  <c r="H43" i="9" s="1"/>
  <c r="D43" i="9"/>
  <c r="G42" i="9"/>
  <c r="H42" i="9" s="1"/>
  <c r="D42" i="9"/>
  <c r="G41" i="9"/>
  <c r="D41" i="9"/>
  <c r="H41" i="9" s="1"/>
  <c r="G40" i="9"/>
  <c r="D40" i="9"/>
  <c r="G39" i="9"/>
  <c r="D39" i="9"/>
  <c r="G38" i="9"/>
  <c r="D38" i="9"/>
  <c r="G36" i="9"/>
  <c r="D36" i="9"/>
  <c r="G34" i="9"/>
  <c r="H34" i="9" s="1"/>
  <c r="D34" i="9"/>
  <c r="G33" i="9"/>
  <c r="D33" i="9"/>
  <c r="G32" i="9"/>
  <c r="H32" i="9" s="1"/>
  <c r="D32" i="9"/>
  <c r="G31" i="9"/>
  <c r="D31" i="9"/>
  <c r="H31" i="9" s="1"/>
  <c r="F110" i="9"/>
  <c r="E110" i="9"/>
  <c r="C110" i="9"/>
  <c r="B110" i="9"/>
  <c r="G109" i="9"/>
  <c r="D109" i="9"/>
  <c r="G107" i="9"/>
  <c r="D107" i="9"/>
  <c r="G106" i="9"/>
  <c r="H106" i="9" s="1"/>
  <c r="D106" i="9"/>
  <c r="G105" i="9"/>
  <c r="D105" i="9"/>
  <c r="G104" i="9"/>
  <c r="D104" i="9"/>
  <c r="H104" i="9" s="1"/>
  <c r="G103" i="9"/>
  <c r="D103" i="9"/>
  <c r="G102" i="9"/>
  <c r="D102" i="9"/>
  <c r="G101" i="9"/>
  <c r="D101" i="9"/>
  <c r="G100" i="9"/>
  <c r="D100" i="9"/>
  <c r="H100" i="9" s="1"/>
  <c r="G99" i="9"/>
  <c r="D99" i="9"/>
  <c r="H99" i="9" s="1"/>
  <c r="G98" i="9"/>
  <c r="D98" i="9"/>
  <c r="G97" i="9"/>
  <c r="H97" i="9" s="1"/>
  <c r="D97" i="9"/>
  <c r="G96" i="9"/>
  <c r="D96" i="9"/>
  <c r="H96" i="9" s="1"/>
  <c r="G95" i="9"/>
  <c r="D95" i="9"/>
  <c r="G94" i="9"/>
  <c r="H94" i="9" s="1"/>
  <c r="D94" i="9"/>
  <c r="F89" i="9"/>
  <c r="E89" i="9"/>
  <c r="C89" i="9"/>
  <c r="B89" i="9"/>
  <c r="G88" i="9"/>
  <c r="D88" i="9"/>
  <c r="G86" i="9"/>
  <c r="D86" i="9"/>
  <c r="G85" i="9"/>
  <c r="D85" i="9"/>
  <c r="G84" i="9"/>
  <c r="D84" i="9"/>
  <c r="H84" i="9" s="1"/>
  <c r="G83" i="9"/>
  <c r="H83" i="9" s="1"/>
  <c r="D83" i="9"/>
  <c r="G82" i="9"/>
  <c r="D82" i="9"/>
  <c r="G81" i="9"/>
  <c r="D81" i="9"/>
  <c r="G80" i="9"/>
  <c r="D80" i="9"/>
  <c r="H80" i="9" s="1"/>
  <c r="G79" i="9"/>
  <c r="D79" i="9"/>
  <c r="G78" i="9"/>
  <c r="D78" i="9"/>
  <c r="G77" i="9"/>
  <c r="H77" i="9" s="1"/>
  <c r="D77" i="9"/>
  <c r="G76" i="9"/>
  <c r="D76" i="9"/>
  <c r="H76" i="9" s="1"/>
  <c r="G75" i="9"/>
  <c r="D75" i="9"/>
  <c r="G74" i="9"/>
  <c r="D74" i="9"/>
  <c r="G73" i="9"/>
  <c r="D73" i="9"/>
  <c r="G56" i="9"/>
  <c r="D56" i="9"/>
  <c r="H56" i="9" s="1"/>
  <c r="F68" i="9"/>
  <c r="E68" i="9"/>
  <c r="C68" i="9"/>
  <c r="B68" i="9"/>
  <c r="G67" i="9"/>
  <c r="D67" i="9"/>
  <c r="G65" i="9"/>
  <c r="D65" i="9"/>
  <c r="G64" i="9"/>
  <c r="D64" i="9"/>
  <c r="G63" i="9"/>
  <c r="D63" i="9"/>
  <c r="H63" i="9" s="1"/>
  <c r="G62" i="9"/>
  <c r="D62" i="9"/>
  <c r="H62" i="9" s="1"/>
  <c r="G61" i="9"/>
  <c r="H61" i="9" s="1"/>
  <c r="D61" i="9"/>
  <c r="G60" i="9"/>
  <c r="D60" i="9"/>
  <c r="G59" i="9"/>
  <c r="D59" i="9"/>
  <c r="H59" i="9" s="1"/>
  <c r="G58" i="9"/>
  <c r="D58" i="9"/>
  <c r="H58" i="9" s="1"/>
  <c r="G57" i="9"/>
  <c r="H57" i="9" s="1"/>
  <c r="D57" i="9"/>
  <c r="G55" i="9"/>
  <c r="D55" i="9"/>
  <c r="G54" i="9"/>
  <c r="D54" i="9"/>
  <c r="H54" i="9" s="1"/>
  <c r="G53" i="9"/>
  <c r="D53" i="9"/>
  <c r="H53" i="9" s="1"/>
  <c r="G52" i="9"/>
  <c r="G68" i="9" s="1"/>
  <c r="D52" i="9"/>
  <c r="F26" i="9"/>
  <c r="E26" i="9"/>
  <c r="C26" i="9"/>
  <c r="B26" i="9"/>
  <c r="H109" i="9"/>
  <c r="H40" i="9"/>
  <c r="H73" i="9"/>
  <c r="H101" i="9"/>
  <c r="H55" i="9"/>
  <c r="H98" i="9"/>
  <c r="H60" i="9"/>
  <c r="G10" i="9"/>
  <c r="D10" i="9"/>
  <c r="G25" i="9"/>
  <c r="D25" i="9"/>
  <c r="H25" i="9" s="1"/>
  <c r="G23" i="9"/>
  <c r="D23" i="9"/>
  <c r="G22" i="9"/>
  <c r="D22" i="9"/>
  <c r="G21" i="9"/>
  <c r="D21" i="9"/>
  <c r="G20" i="9"/>
  <c r="D20" i="9"/>
  <c r="G19" i="9"/>
  <c r="H19" i="9" s="1"/>
  <c r="D19" i="9"/>
  <c r="G18" i="9"/>
  <c r="D18" i="9"/>
  <c r="G17" i="9"/>
  <c r="H17" i="9" s="1"/>
  <c r="D17" i="9"/>
  <c r="G15" i="9"/>
  <c r="D15" i="9"/>
  <c r="H15" i="9" s="1"/>
  <c r="G13" i="9"/>
  <c r="D13" i="9"/>
  <c r="G12" i="9"/>
  <c r="D12" i="9"/>
  <c r="G11" i="9"/>
  <c r="D11" i="9"/>
  <c r="H20" i="9"/>
  <c r="H22" i="9"/>
  <c r="A1" i="9"/>
  <c r="A2" i="9"/>
  <c r="A2" i="2"/>
  <c r="D43" i="5" l="1"/>
  <c r="H110" i="9"/>
  <c r="H107" i="9"/>
  <c r="H36" i="9"/>
  <c r="H11" i="9"/>
  <c r="H21" i="9"/>
  <c r="H10" i="9"/>
  <c r="H26" i="9" s="1"/>
  <c r="H67" i="9"/>
  <c r="D89" i="9"/>
  <c r="H81" i="9"/>
  <c r="H85" i="9"/>
  <c r="H38" i="9"/>
  <c r="H12" i="9"/>
  <c r="H18" i="9"/>
  <c r="D47" i="9"/>
  <c r="H74" i="9"/>
  <c r="H78" i="9"/>
  <c r="H89" i="9" s="1"/>
  <c r="H82" i="9"/>
  <c r="H86" i="9"/>
  <c r="H105" i="9"/>
  <c r="H33" i="9"/>
  <c r="H39" i="9"/>
  <c r="H108" i="9"/>
  <c r="G26" i="9"/>
  <c r="H13" i="9"/>
  <c r="H23" i="9"/>
  <c r="H64" i="9"/>
  <c r="H75" i="9"/>
  <c r="H79" i="9"/>
  <c r="H88" i="9"/>
  <c r="H95" i="9"/>
  <c r="H102" i="9"/>
  <c r="H44" i="9"/>
  <c r="H47" i="9" s="1"/>
  <c r="D68" i="9"/>
  <c r="H65" i="9"/>
  <c r="G89" i="9"/>
  <c r="H103" i="9"/>
  <c r="D26" i="9"/>
  <c r="D110" i="9"/>
  <c r="G110" i="9"/>
  <c r="G43" i="5"/>
  <c r="H52" i="9"/>
  <c r="G47" i="9"/>
  <c r="G28" i="5"/>
  <c r="G32" i="5"/>
  <c r="E22" i="2"/>
  <c r="C29" i="2"/>
  <c r="D22" i="2"/>
  <c r="C22" i="2"/>
  <c r="G39" i="5"/>
  <c r="G11" i="5"/>
  <c r="E29" i="2"/>
  <c r="D29" i="2"/>
  <c r="B29" i="2"/>
  <c r="B22" i="2"/>
  <c r="D28" i="5"/>
  <c r="D11" i="5"/>
  <c r="D41" i="5"/>
  <c r="G41" i="5"/>
  <c r="E13" i="5"/>
  <c r="E19" i="5" s="1"/>
  <c r="E45" i="5" s="1"/>
  <c r="H13" i="5"/>
  <c r="H19" i="5" s="1"/>
  <c r="H45" i="5" s="1"/>
  <c r="D40" i="5"/>
  <c r="D32" i="5"/>
  <c r="D24" i="5"/>
  <c r="I13" i="5"/>
  <c r="I19" i="5" s="1"/>
  <c r="I45" i="5" s="1"/>
  <c r="F13" i="5"/>
  <c r="F19" i="5" s="1"/>
  <c r="F45" i="5" s="1"/>
  <c r="D39" i="5"/>
  <c r="G20" i="5"/>
  <c r="G40" i="5"/>
  <c r="H68" i="9" l="1"/>
  <c r="G13" i="5"/>
  <c r="G19" i="5" s="1"/>
  <c r="G45" i="5" s="1"/>
  <c r="D13" i="5"/>
  <c r="D19" i="5" s="1"/>
  <c r="D45" i="5" s="1"/>
</calcChain>
</file>

<file path=xl/sharedStrings.xml><?xml version="1.0" encoding="utf-8"?>
<sst xmlns="http://schemas.openxmlformats.org/spreadsheetml/2006/main" count="506" uniqueCount="282">
  <si>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</si>
  <si>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</si>
  <si>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</si>
  <si>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</si>
  <si>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</si>
  <si>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</si>
  <si>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</si>
  <si>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</si>
  <si>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</si>
  <si>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</si>
  <si>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</si>
  <si>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</si>
  <si>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</si>
  <si>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</si>
  <si>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</si>
  <si>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</si>
  <si>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</si>
  <si>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</si>
  <si>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</si>
  <si>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</si>
  <si>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</si>
  <si>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</si>
  <si>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</si>
  <si>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</si>
  <si>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</si>
  <si>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</si>
  <si>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</si>
  <si>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</si>
  <si>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</si>
  <si>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</si>
  <si>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</si>
  <si>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</si>
  <si>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</si>
  <si>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</si>
  <si>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</si>
  <si>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</si>
  <si>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</si>
  <si>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</si>
  <si>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</si>
  <si>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</si>
  <si>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</si>
  <si>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</si>
  <si>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</si>
  <si>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</si>
  <si>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</si>
  <si>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</si>
  <si>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</si>
  <si>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</si>
  <si>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</si>
  <si>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</si>
  <si>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</si>
  <si>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</si>
  <si>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</si>
  <si>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</si>
  <si>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</si>
  <si>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</si>
  <si>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</si>
  <si>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</si>
  <si>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</si>
  <si>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</si>
  <si>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</si>
  <si>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</si>
  <si>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</si>
  <si>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</si>
  <si>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</si>
  <si>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</si>
  <si>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</si>
  <si>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</si>
  <si>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</si>
  <si>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</si>
  <si>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</si>
  <si>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</si>
  <si>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</si>
  <si>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</si>
  <si>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</si>
  <si>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</si>
  <si>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</si>
  <si>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</si>
  <si>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</si>
  <si>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</si>
  <si>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</si>
  <si>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</si>
  <si>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</si>
  <si>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</si>
  <si>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</si>
  <si>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</si>
  <si>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</si>
  <si>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</si>
  <si>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</si>
  <si>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</si>
  <si>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</si>
  <si>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</si>
  <si>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</si>
  <si>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</si>
  <si>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</si>
  <si>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</si>
  <si>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</si>
  <si>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</si>
  <si>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</si>
  <si>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</si>
  <si>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</si>
  <si>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</si>
  <si>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</si>
  <si>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</si>
  <si>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</si>
  <si>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</si>
  <si>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</si>
  <si>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</si>
  <si>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</si>
  <si>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Employee Waivers</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</si>
  <si>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</si>
  <si>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</si>
  <si>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</si>
  <si>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</si>
  <si>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</si>
  <si>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</si>
  <si>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</si>
  <si>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</si>
  <si>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</si>
  <si>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</si>
  <si>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</si>
  <si>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</si>
  <si>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</si>
  <si>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</si>
  <si>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</si>
  <si>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</si>
  <si>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</si>
  <si>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</si>
  <si>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</si>
  <si>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</si>
  <si>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</si>
  <si>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</si>
  <si>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</si>
  <si>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</si>
  <si>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</si>
  <si>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</si>
  <si>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</si>
  <si>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</si>
  <si>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</si>
  <si>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</si>
  <si>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</si>
  <si>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</si>
  <si>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</si>
  <si>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</si>
  <si>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</si>
  <si>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</si>
  <si>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</si>
  <si>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</si>
  <si>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</si>
  <si>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</si>
  <si>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</si>
  <si>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</si>
  <si>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</si>
  <si>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</si>
  <si>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</si>
  <si>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</si>
  <si>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</si>
  <si>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</si>
  <si>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</si>
  <si>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</si>
  <si>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</si>
  <si>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</si>
  <si>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</si>
  <si>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</si>
  <si>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</si>
  <si>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</si>
  <si>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</si>
  <si>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</si>
  <si>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</si>
  <si>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</si>
  <si>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</si>
  <si>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</si>
  <si>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</si>
  <si>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</si>
  <si>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</si>
  <si>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</si>
  <si>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</si>
  <si>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</si>
  <si>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</si>
  <si>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</si>
  <si>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</si>
  <si>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</si>
  <si>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</si>
  <si>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</si>
  <si>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</si>
  <si>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</si>
  <si>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</si>
  <si>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</si>
  <si>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</si>
  <si>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</si>
  <si>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</si>
  <si>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</si>
  <si>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</si>
  <si>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</si>
  <si>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</si>
  <si>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</si>
  <si>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</si>
  <si>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</si>
  <si>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</si>
  <si>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</si>
  <si>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</si>
  <si>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</si>
  <si>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</si>
  <si>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</si>
  <si>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</si>
  <si>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</si>
  <si>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</si>
  <si>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</si>
  <si>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</si>
  <si>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</si>
  <si>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</si>
  <si>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</si>
  <si>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</si>
  <si>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</si>
  <si>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Virginia Cooperative Extension &amp; Agricultural Experiment Station</t>
  </si>
  <si>
    <t>229</t>
  </si>
  <si>
    <t>N/A</t>
  </si>
  <si>
    <t>Building Resilience: Research Equipment</t>
  </si>
  <si>
    <t>Building Resilience: Extension Specialists</t>
  </si>
  <si>
    <t>Building Resilience: Extension Agent Salary Competitiveness</t>
  </si>
  <si>
    <t>Building Resilience in Virginia's Communities</t>
  </si>
  <si>
    <t>As resources allow, the VCE/VAES will continue to support the agricultural and natural resources sectors of the Commonwealth with applied research and dissemination of knowledge.</t>
  </si>
  <si>
    <t>Tim Hodge</t>
  </si>
  <si>
    <t>540-231-6419</t>
  </si>
  <si>
    <t>tlhodge@vt.edu</t>
  </si>
  <si>
    <t>Reduce Need for Internal Reallocations</t>
  </si>
  <si>
    <t xml:space="preserve">INSTRUCTIONS FOR SUBMITTING 2022 INSTITUTIONAL SIX-YEAR PLAN </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</si>
  <si>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</si>
  <si>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</si>
  <si>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</si>
  <si>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</si>
  <si>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</si>
  <si>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</si>
  <si>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</si>
  <si>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</si>
  <si>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</si>
  <si>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</si>
  <si>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</si>
  <si>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</si>
  <si>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</si>
  <si>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</si>
  <si>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</si>
  <si>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</si>
  <si>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2022-23 (Revised)</t>
  </si>
  <si>
    <t>2023-24 (Revised)</t>
  </si>
  <si>
    <t>Revised</t>
  </si>
  <si>
    <t>2021-22 (Est.)</t>
  </si>
  <si>
    <t>2022-23 (Est.)</t>
  </si>
  <si>
    <t>2023-24 (Planned)</t>
  </si>
  <si>
    <t>Total Fee Revenue</t>
  </si>
  <si>
    <t>2022-2023 (Revised)</t>
  </si>
  <si>
    <t>2023-2024 (Revised)</t>
  </si>
  <si>
    <t>Due Date: July 11, 2022</t>
  </si>
  <si>
    <t>Due: July 11, 2022</t>
  </si>
  <si>
    <t xml:space="preserve">Incremental support provided by the 2022 General Assembly will allow the agency to address critical gaps in the Extension Specialist workforce which diminish the agency's ability to support industry and community needs. </t>
  </si>
  <si>
    <t>Incremental support provided by the 2022 General Assembly will allow the agency to address the market gap in Extension Agent compensation over time to improve the agency's ability to attract and retain talented personnel to serve the needs of the Commonwealth.</t>
  </si>
  <si>
    <t>One-time support for research equipment provided by the 2022 General Assembly will allow the agency to procure cutting-edge equipment to support research operations and demonstrate the latest technologies to stakeholders.</t>
  </si>
  <si>
    <t xml:space="preserve">The General Fund share (95%) of inflationary operating costs will mitigate internal reallocations (reductions) and maximize the agency’s ability to positively contribute to the Commonwealth’s agriculture and natural resources economy. </t>
  </si>
  <si>
    <t>One-time statewide bonus for all eligible full-time employees</t>
  </si>
  <si>
    <r>
      <t xml:space="preserve">Increase T&amp;R Faculty Salary Amount </t>
    </r>
    <r>
      <rPr>
        <sz val="10"/>
        <rFont val="Arial"/>
        <family val="2"/>
      </rPr>
      <t xml:space="preserve">(state authorized salary increase), put NGF share amount in the tuition column and NGF share+state funding in the total column </t>
    </r>
  </si>
  <si>
    <r>
      <t xml:space="preserve">Increase T&amp;R Faculty Salary Amount </t>
    </r>
    <r>
      <rPr>
        <sz val="10"/>
        <rFont val="Arial"/>
        <family val="2"/>
      </rPr>
      <t xml:space="preserve">(additional NGF salary increase), put NGF amount in both tuition and total columns </t>
    </r>
  </si>
  <si>
    <r>
      <t xml:space="preserve">T&amp;R Faculty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</si>
  <si>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T&amp;R Faculty Salary Increase Rate </t>
    </r>
    <r>
      <rPr>
        <sz val="10"/>
        <color rgb="FF000000"/>
        <rFont val="Arial"/>
        <family val="2"/>
      </rPr>
      <t>(put additional NGF salary increase rate in both tuition and total columns)</t>
    </r>
  </si>
  <si>
    <r>
      <t xml:space="preserve">Increase Admin. Faculty Salary Amount </t>
    </r>
    <r>
      <rPr>
        <sz val="10"/>
        <rFont val="Arial"/>
        <family val="2"/>
      </rPr>
      <t xml:space="preserve">(state authorized salary increase), put NGF share amount in the tuition column and NGF share+state funding in the total column </t>
    </r>
  </si>
  <si>
    <r>
      <t xml:space="preserve">Increase Admin. Faculty Salary Amount </t>
    </r>
    <r>
      <rPr>
        <sz val="10"/>
        <rFont val="Arial"/>
        <family val="2"/>
      </rPr>
      <t xml:space="preserve">(additional NGF salary increase), put NGF amount in both tuition and total columns </t>
    </r>
  </si>
  <si>
    <r>
      <t xml:space="preserve">Admin Faculty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</si>
  <si>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Admin. Faculty Salary Increase Rate </t>
    </r>
    <r>
      <rPr>
        <sz val="10"/>
        <rFont val="Arial"/>
        <family val="2"/>
      </rPr>
      <t>(put additional NGF salary increase rate in both tuition and total columns)</t>
    </r>
  </si>
  <si>
    <r>
      <t xml:space="preserve">Increase Classified Salary Amount </t>
    </r>
    <r>
      <rPr>
        <sz val="10"/>
        <rFont val="Arial"/>
        <family val="2"/>
      </rPr>
      <t xml:space="preserve">(state authorized salary increase), put NGF share amount in the tuition column and NGF share+state funding in the total column </t>
    </r>
  </si>
  <si>
    <r>
      <t>Increase Classified Salary Amount</t>
    </r>
    <r>
      <rPr>
        <sz val="10"/>
        <rFont val="Arial"/>
        <family val="2"/>
      </rPr>
      <t xml:space="preserve"> (additional NGF salary increase), put NGF amount in both tuition and total columns </t>
    </r>
  </si>
  <si>
    <r>
      <t xml:space="preserve">Classified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</si>
  <si>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Classified Salary Increase Rate </t>
    </r>
    <r>
      <rPr>
        <sz val="10"/>
        <color rgb="FF000000"/>
        <rFont val="Arial"/>
        <family val="2"/>
      </rPr>
      <t>(put additional NGF salary increase rate in both tuition and total columns)</t>
    </r>
  </si>
  <si>
    <r>
      <t xml:space="preserve">Increase University Staff Salary Amount </t>
    </r>
    <r>
      <rPr>
        <sz val="10"/>
        <rFont val="Arial"/>
        <family val="2"/>
      </rPr>
      <t xml:space="preserve">(state authorized salary increase), put NGF share amount in the tuition column and NGF share+state funding in the total column </t>
    </r>
  </si>
  <si>
    <r>
      <t xml:space="preserve">Increase University Staff Salary Amount </t>
    </r>
    <r>
      <rPr>
        <sz val="10"/>
        <color rgb="FF000000"/>
        <rFont val="Arial"/>
        <family val="2"/>
      </rPr>
      <t xml:space="preserve">(additional NGF salary increase), put NGF amount in both tuition and total columns </t>
    </r>
  </si>
  <si>
    <r>
      <t xml:space="preserve">University Staff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</si>
  <si>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University Staff Salary Increase Rate </t>
    </r>
    <r>
      <rPr>
        <sz val="10"/>
        <rFont val="Arial"/>
        <family val="2"/>
      </rPr>
      <t>(put additional NGF salary increase rate in both tuition and total columns)</t>
    </r>
  </si>
  <si>
    <t xml:space="preserve">The VCE/VAES will continue to make progress on the Building Resiliency initiative supported b the 2022 General Assembly. With limited opportunity to generate incremental revenue, progress will be made with incremental General Fund support. Refer to the GF Request tab for more details. </t>
  </si>
  <si>
    <t xml:space="preserve">(4) "Total Amount" column represents the total E&amp;G cost of the state approved salary increase of 5.0% per year, while the "Reallocation" column represents the university's NGF share (5%) of the 5% program. </t>
  </si>
  <si>
    <t>R1</t>
  </si>
  <si>
    <t>R2</t>
  </si>
  <si>
    <t>R4</t>
  </si>
  <si>
    <t>R5</t>
  </si>
  <si>
    <t>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</si>
</sst>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quot;$&quot;#,##0.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b/>
      <sz val="11"/>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6"/>
      <color theme="1"/>
      <name val="Arial"/>
      <family val="2"/>
    </font>
    <font>
      <b/>
      <sz val="13"/>
      <color theme="1"/>
      <name val="Arial"/>
      <family val="2"/>
    </font>
    <font>
      <b/>
      <sz val="11"/>
      <color theme="1"/>
      <name val="Arial"/>
      <family val="2"/>
    </font>
    <font>
      <b/>
      <i/>
      <sz val="11"/>
      <color theme="1"/>
      <name val="Arial"/>
      <family val="2"/>
    </font>
    <font>
      <sz val="13"/>
      <color theme="1"/>
      <name val="Arial"/>
      <family val="2"/>
    </font>
    <font>
      <b/>
      <i/>
      <sz val="13"/>
      <color theme="1"/>
      <name val="Arial"/>
      <family val="2"/>
    </font>
    <font>
      <i/>
      <sz val="11"/>
      <color theme="1"/>
      <name val="Arial"/>
      <family val="2"/>
    </font>
    <font>
      <b/>
      <sz val="10"/>
      <color rgb="FF000000"/>
      <name val="Arial"/>
      <family val="2"/>
    </font>
    <font>
      <sz val="10"/>
      <color rgb="FF000000"/>
      <name val="Calibri"/>
      <family val="2"/>
    </font>
    <font>
      <sz val="10"/>
      <name val="Arial"/>
      <family val="2"/>
    </font>
    <font>
      <vertAlign val="superscript"/>
      <sz val="10"/>
      <name val="Arial"/>
      <family val="2"/>
    </font>
    <font>
      <sz val="12"/>
      <color rgb="FF00000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thin">
        <color auto="1"/>
      </right>
      <top style="medium">
        <color auto="1"/>
      </top>
      <bottom/>
      <diagonal/>
    </border>
    <border>
      <left style="thick">
        <color auto="1"/>
      </left>
      <right style="thin">
        <color auto="1"/>
      </right>
      <top style="medium">
        <color auto="1"/>
      </top>
      <bottom/>
      <diagonal/>
    </border>
    <border>
      <left/>
      <right/>
      <top/>
      <bottom style="thin">
        <color auto="1"/>
      </bottom>
      <diagonal/>
    </border>
    <border>
      <left style="thin">
        <color auto="1"/>
      </left>
      <right style="thin">
        <color auto="1"/>
      </right>
      <top style="medium">
        <color auto="1"/>
      </top>
      <bottom style="double">
        <color indexed="64"/>
      </bottom>
      <diagonal/>
    </border>
    <border>
      <left style="thin">
        <color auto="1"/>
      </left>
      <right style="thin">
        <color auto="1"/>
      </right>
      <top/>
      <bottom style="double">
        <color indexed="64"/>
      </bottom>
      <diagonal/>
    </border>
    <border>
      <left style="thin">
        <color auto="1"/>
      </left>
      <right/>
      <top style="double">
        <color indexed="64"/>
      </top>
      <bottom style="double">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auto="1"/>
      </left>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rgb="FF000000"/>
      </right>
      <top style="medium">
        <color auto="1"/>
      </top>
      <bottom style="thin">
        <color indexed="64"/>
      </bottom>
      <diagonal/>
    </border>
    <border>
      <left style="medium">
        <color rgb="FF000000"/>
      </left>
      <right/>
      <top/>
      <bottom/>
      <diagonal/>
    </border>
    <border>
      <left/>
      <right style="medium">
        <color auto="1"/>
      </right>
      <top style="medium">
        <color auto="1"/>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diagonal/>
    </border>
    <border>
      <left style="medium">
        <color indexed="64"/>
      </left>
      <right/>
      <top style="thin">
        <color rgb="FF000000"/>
      </top>
      <bottom/>
      <diagonal/>
    </border>
    <border>
      <left style="thin">
        <color rgb="FF000000"/>
      </left>
      <right style="medium">
        <color indexed="64"/>
      </right>
      <top style="thin">
        <color rgb="FF000000"/>
      </top>
      <bottom/>
      <diagonal/>
    </border>
    <border>
      <left style="thick">
        <color indexed="64"/>
      </left>
      <right style="thin">
        <color indexed="64"/>
      </right>
      <top style="thin">
        <color indexed="64"/>
      </top>
      <bottom style="medium">
        <color indexed="64"/>
      </bottom>
      <diagonal/>
    </border>
    <border>
      <left style="medium">
        <color auto="1"/>
      </left>
      <right/>
      <top style="thin">
        <color auto="1"/>
      </top>
      <bottom style="medium">
        <color indexed="64"/>
      </bottom>
      <diagonal/>
    </border>
    <border>
      <left style="medium">
        <color indexed="64"/>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medium">
        <color indexed="64"/>
      </left>
      <right style="thin">
        <color auto="1"/>
      </right>
      <top style="double">
        <color indexed="64"/>
      </top>
      <bottom style="double">
        <color auto="1"/>
      </bottom>
      <diagonal/>
    </border>
    <border>
      <left style="thin">
        <color auto="1"/>
      </left>
      <right style="medium">
        <color indexed="64"/>
      </right>
      <top style="double">
        <color indexed="64"/>
      </top>
      <bottom style="double">
        <color indexed="64"/>
      </bottom>
      <diagonal/>
    </border>
    <border>
      <left style="medium">
        <color indexed="64"/>
      </left>
      <right style="thin">
        <color auto="1"/>
      </right>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style="thin">
        <color auto="1"/>
      </right>
      <top/>
      <bottom/>
      <diagonal/>
    </border>
    <border>
      <left style="thin">
        <color auto="1"/>
      </left>
      <right style="medium">
        <color indexed="64"/>
      </right>
      <top/>
      <bottom/>
      <diagonal/>
    </border>
    <border>
      <left style="medium">
        <color rgb="FF000000"/>
      </left>
      <right style="medium">
        <color indexed="64"/>
      </right>
      <top style="medium">
        <color rgb="FF000000"/>
      </top>
      <bottom style="medium">
        <color rgb="FF000000"/>
      </bottom>
      <diagonal/>
    </border>
    <border>
      <left/>
      <right style="medium">
        <color indexed="64"/>
      </right>
      <top style="thin">
        <color auto="1"/>
      </top>
      <bottom style="double">
        <color indexed="64"/>
      </bottom>
      <diagonal/>
    </border>
    <border>
      <left/>
      <right style="medium">
        <color indexed="64"/>
      </right>
      <top style="double">
        <color auto="1"/>
      </top>
      <bottom style="double">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4" fontId="72" fillId="0" borderId="0" applyFont="0" applyFill="0" applyBorder="0" applyAlignment="0" applyProtection="0"/>
  </cellStyleXfs>
  <cellXfs count="45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3" fillId="0" borderId="0" xfId="0" applyFont="1" applyAlignment="1">
      <alignment horizontal="left"/>
    </xf>
    <xf numFmtId="0" fontId="34"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3" fillId="0" borderId="0" xfId="0" applyFont="1" applyAlignment="1">
      <alignment vertical="center"/>
    </xf>
    <xf numFmtId="0" fontId="12" fillId="6" borderId="28" xfId="0" applyFont="1" applyFill="1" applyBorder="1" applyAlignment="1" applyProtection="1">
      <alignment horizontal="left" vertical="center" wrapText="1"/>
    </xf>
    <xf numFmtId="0" fontId="20" fillId="6" borderId="30" xfId="0" applyFont="1" applyFill="1" applyBorder="1" applyAlignment="1" applyProtection="1">
      <alignment vertical="center"/>
    </xf>
    <xf numFmtId="164" fontId="11" fillId="2" borderId="31" xfId="0" applyNumberFormat="1" applyFont="1" applyFill="1" applyBorder="1" applyAlignment="1" applyProtection="1">
      <alignment horizontal="right" vertical="center"/>
      <protection locked="0"/>
    </xf>
    <xf numFmtId="164" fontId="12" fillId="2" borderId="2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29"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1" xfId="0" applyFont="1" applyFill="1" applyBorder="1" applyAlignment="1" applyProtection="1">
      <alignment vertical="center" wrapText="1"/>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28" xfId="0" applyFont="1" applyFill="1" applyBorder="1" applyAlignment="1" applyProtection="1">
      <alignment horizontal="left" vertical="center" wrapText="1"/>
    </xf>
    <xf numFmtId="0" fontId="12" fillId="6" borderId="28"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28" fillId="0" borderId="47" xfId="0" applyFont="1" applyBorder="1" applyAlignment="1">
      <alignment horizontal="center" vertical="top" wrapText="1"/>
    </xf>
    <xf numFmtId="0" fontId="28" fillId="0" borderId="48" xfId="0" applyFont="1" applyBorder="1" applyAlignment="1">
      <alignment horizontal="center" vertical="top" wrapText="1"/>
    </xf>
    <xf numFmtId="0" fontId="12" fillId="0" borderId="0" xfId="0" applyFont="1" applyAlignment="1"/>
    <xf numFmtId="164" fontId="17" fillId="2" borderId="3" xfId="0" applyNumberFormat="1" applyFont="1" applyFill="1" applyBorder="1" applyAlignment="1">
      <alignment horizontal="right" vertical="center"/>
    </xf>
    <xf numFmtId="164" fontId="17" fillId="2" borderId="50" xfId="0" applyNumberFormat="1" applyFont="1" applyFill="1" applyBorder="1" applyAlignment="1">
      <alignment horizontal="right" vertical="center"/>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2" fillId="5" borderId="11" xfId="0" applyFont="1" applyFill="1" applyBorder="1" applyAlignment="1">
      <alignment horizontal="center" vertical="center" wrapText="1"/>
    </xf>
    <xf numFmtId="0" fontId="12" fillId="0" borderId="2" xfId="0" applyFont="1" applyBorder="1"/>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59" fillId="6" borderId="0" xfId="0" applyFont="1" applyFill="1"/>
    <xf numFmtId="0" fontId="60" fillId="6" borderId="0" xfId="0" applyFont="1" applyFill="1"/>
    <xf numFmtId="0" fontId="17" fillId="6" borderId="0" xfId="0" applyFont="1" applyFill="1"/>
    <xf numFmtId="0" fontId="17" fillId="6" borderId="52" xfId="0" applyFont="1" applyFill="1" applyBorder="1" applyAlignment="1">
      <alignment horizontal="center" wrapText="1"/>
    </xf>
    <xf numFmtId="164" fontId="17" fillId="6" borderId="52"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0" fillId="6" borderId="51" xfId="0" applyFont="1" applyFill="1" applyBorder="1" applyAlignment="1">
      <alignment horizontal="left" vertical="center"/>
    </xf>
    <xf numFmtId="0" fontId="12" fillId="6" borderId="51"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29" fillId="6" borderId="16" xfId="0" applyFont="1" applyFill="1" applyBorder="1" applyAlignment="1">
      <alignment horizontal="center" vertical="center" wrapText="1"/>
    </xf>
    <xf numFmtId="0" fontId="47" fillId="6" borderId="52" xfId="0" applyFont="1" applyFill="1" applyBorder="1" applyAlignment="1">
      <alignment horizontal="center" vertical="center" wrapText="1"/>
    </xf>
    <xf numFmtId="0" fontId="47" fillId="6" borderId="53"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8" fillId="6" borderId="44" xfId="0" applyFont="1" applyFill="1" applyBorder="1" applyAlignment="1">
      <alignment horizontal="left" vertical="top" wrapText="1"/>
    </xf>
    <xf numFmtId="0" fontId="49" fillId="6" borderId="2" xfId="0" applyFont="1" applyFill="1" applyBorder="1" applyAlignment="1"/>
    <xf numFmtId="0" fontId="50" fillId="6" borderId="51" xfId="0" applyFont="1" applyFill="1" applyBorder="1" applyAlignment="1"/>
    <xf numFmtId="0" fontId="12" fillId="6" borderId="51" xfId="0" applyFont="1" applyFill="1" applyBorder="1"/>
    <xf numFmtId="0" fontId="12" fillId="6" borderId="0" xfId="0" applyFont="1" applyFill="1" applyBorder="1" applyAlignment="1"/>
    <xf numFmtId="0" fontId="29" fillId="6" borderId="0" xfId="0" applyFont="1" applyFill="1" applyBorder="1" applyAlignment="1">
      <alignment horizontal="center" vertical="center" wrapText="1"/>
    </xf>
    <xf numFmtId="0" fontId="41" fillId="6" borderId="0" xfId="1" applyFont="1" applyFill="1" applyBorder="1" applyAlignment="1">
      <alignment horizontal="center" vertical="center" wrapText="1"/>
    </xf>
    <xf numFmtId="0" fontId="12" fillId="6" borderId="0" xfId="0" applyFont="1" applyFill="1" applyBorder="1"/>
    <xf numFmtId="164" fontId="17" fillId="6" borderId="28" xfId="0" applyNumberFormat="1" applyFont="1" applyFill="1" applyBorder="1" applyAlignment="1" applyProtection="1">
      <alignment horizontal="right" vertical="center" wrapText="1"/>
      <protection locked="0"/>
    </xf>
    <xf numFmtId="164" fontId="17" fillId="6" borderId="43"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28" xfId="83" applyNumberFormat="1" applyFont="1" applyFill="1" applyBorder="1" applyAlignment="1" applyProtection="1">
      <alignment horizontal="right" vertical="center" wrapText="1"/>
      <protection locked="0"/>
    </xf>
    <xf numFmtId="10" fontId="17" fillId="6" borderId="43"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0" fillId="6" borderId="0" xfId="0" applyFont="1" applyFill="1"/>
    <xf numFmtId="0" fontId="12" fillId="6" borderId="0" xfId="1" applyFont="1" applyFill="1"/>
    <xf numFmtId="0" fontId="12" fillId="6" borderId="0" xfId="1" applyFill="1"/>
    <xf numFmtId="0" fontId="12" fillId="6" borderId="0" xfId="1" applyFont="1" applyFill="1" applyBorder="1" applyAlignment="1"/>
    <xf numFmtId="164" fontId="17" fillId="6" borderId="61" xfId="0" applyNumberFormat="1" applyFont="1" applyFill="1" applyBorder="1" applyAlignment="1">
      <alignment horizontal="right" wrapText="1"/>
    </xf>
    <xf numFmtId="165" fontId="12" fillId="6" borderId="61" xfId="1" applyNumberFormat="1" applyFont="1" applyFill="1" applyBorder="1" applyAlignment="1" applyProtection="1">
      <alignment horizontal="right"/>
      <protection locked="0"/>
    </xf>
    <xf numFmtId="0" fontId="49" fillId="6" borderId="4" xfId="0" applyFont="1" applyFill="1" applyBorder="1" applyAlignment="1" applyProtection="1">
      <protection locked="0"/>
    </xf>
    <xf numFmtId="0" fontId="11" fillId="6" borderId="0" xfId="1" applyFont="1" applyFill="1" applyBorder="1" applyAlignment="1"/>
    <xf numFmtId="0" fontId="13" fillId="6" borderId="0" xfId="1" applyFont="1" applyFill="1" applyBorder="1" applyAlignment="1"/>
    <xf numFmtId="0" fontId="13" fillId="0" borderId="51" xfId="1" applyFont="1" applyFill="1" applyBorder="1" applyAlignment="1">
      <alignment horizontal="center" vertical="center" wrapText="1"/>
    </xf>
    <xf numFmtId="0" fontId="14" fillId="0" borderId="51" xfId="0" applyFont="1" applyFill="1" applyBorder="1"/>
    <xf numFmtId="0" fontId="12" fillId="6" borderId="51" xfId="0" applyFont="1" applyFill="1" applyBorder="1" applyAlignment="1"/>
    <xf numFmtId="0" fontId="11" fillId="6" borderId="0" xfId="1" applyFont="1" applyFill="1" applyBorder="1" applyAlignment="1">
      <alignment horizontal="left"/>
    </xf>
    <xf numFmtId="164" fontId="14" fillId="2" borderId="51" xfId="0" applyNumberFormat="1" applyFont="1" applyFill="1" applyBorder="1"/>
    <xf numFmtId="165" fontId="12" fillId="2" borderId="52" xfId="1" applyNumberFormat="1" applyFont="1" applyFill="1" applyBorder="1" applyAlignment="1" applyProtection="1">
      <alignment horizontal="right"/>
      <protection locked="0"/>
    </xf>
    <xf numFmtId="164" fontId="14" fillId="2" borderId="25" xfId="1" applyNumberFormat="1" applyFont="1" applyFill="1" applyBorder="1" applyAlignment="1" applyProtection="1">
      <alignment vertical="center"/>
      <protection locked="0"/>
    </xf>
    <xf numFmtId="164" fontId="14" fillId="2" borderId="46" xfId="1" applyNumberFormat="1" applyFont="1" applyFill="1" applyBorder="1" applyAlignment="1" applyProtection="1">
      <alignment vertical="center"/>
      <protection locked="0"/>
    </xf>
    <xf numFmtId="0" fontId="12" fillId="6" borderId="0" xfId="0" applyFont="1" applyFill="1"/>
    <xf numFmtId="0" fontId="11" fillId="6" borderId="0" xfId="1" applyFont="1" applyFill="1" applyBorder="1" applyAlignment="1">
      <alignment horizontal="left"/>
    </xf>
    <xf numFmtId="164" fontId="14" fillId="3" borderId="65" xfId="0" applyNumberFormat="1" applyFont="1" applyFill="1" applyBorder="1" applyAlignment="1">
      <alignment horizontal="right" vertical="center" wrapText="1"/>
    </xf>
    <xf numFmtId="164" fontId="17" fillId="6" borderId="44" xfId="0" applyNumberFormat="1" applyFont="1" applyFill="1" applyBorder="1" applyAlignment="1">
      <alignment horizontal="right" vertical="center" wrapText="1"/>
    </xf>
    <xf numFmtId="164" fontId="17" fillId="3" borderId="66" xfId="0" applyNumberFormat="1" applyFont="1" applyFill="1" applyBorder="1" applyAlignment="1">
      <alignment horizontal="right" vertical="center" wrapText="1"/>
    </xf>
    <xf numFmtId="0" fontId="12" fillId="6" borderId="3" xfId="0" applyFont="1" applyFill="1" applyBorder="1" applyAlignment="1"/>
    <xf numFmtId="0" fontId="20" fillId="6" borderId="67" xfId="0" applyFont="1" applyFill="1" applyBorder="1" applyAlignment="1">
      <alignment vertical="center" wrapText="1"/>
    </xf>
    <xf numFmtId="164" fontId="17" fillId="2" borderId="36" xfId="0" applyNumberFormat="1" applyFont="1" applyFill="1" applyBorder="1" applyAlignment="1">
      <alignment horizontal="right" vertical="center"/>
    </xf>
    <xf numFmtId="0" fontId="28" fillId="0" borderId="68" xfId="0" applyFont="1" applyBorder="1" applyAlignment="1">
      <alignment vertical="top" wrapText="1"/>
    </xf>
    <xf numFmtId="0" fontId="28" fillId="0" borderId="69" xfId="0" applyFont="1" applyBorder="1" applyAlignment="1">
      <alignment vertical="top" wrapText="1"/>
    </xf>
    <xf numFmtId="10" fontId="17" fillId="6" borderId="0" xfId="83" applyNumberFormat="1" applyFont="1" applyFill="1" applyBorder="1" applyAlignment="1">
      <alignment horizontal="left" vertical="center" wrapText="1"/>
    </xf>
    <xf numFmtId="0" fontId="28" fillId="0" borderId="44" xfId="0" applyFont="1" applyFill="1" applyBorder="1" applyAlignment="1">
      <alignment vertical="top" wrapText="1"/>
    </xf>
    <xf numFmtId="0" fontId="33" fillId="6" borderId="44" xfId="0" applyFont="1" applyFill="1" applyBorder="1" applyAlignment="1">
      <alignment horizontal="center" vertical="center"/>
    </xf>
    <xf numFmtId="0" fontId="28" fillId="6" borderId="47" xfId="0" applyFont="1" applyFill="1" applyBorder="1" applyAlignment="1">
      <alignment horizontal="center" vertical="center" wrapText="1"/>
    </xf>
    <xf numFmtId="0" fontId="28" fillId="0" borderId="49" xfId="0" applyFont="1" applyBorder="1" applyAlignment="1">
      <alignment vertical="top" wrapText="1"/>
    </xf>
    <xf numFmtId="0" fontId="28" fillId="0" borderId="70" xfId="0" applyFont="1" applyBorder="1" applyAlignment="1">
      <alignment horizontal="center" vertical="top" wrapText="1"/>
    </xf>
    <xf numFmtId="0" fontId="26" fillId="6" borderId="0" xfId="0" applyFont="1" applyFill="1" applyAlignment="1">
      <alignment horizontal="left" vertical="center"/>
    </xf>
    <xf numFmtId="0" fontId="11" fillId="6" borderId="0" xfId="1" applyFont="1" applyFill="1" applyBorder="1" applyAlignment="1">
      <alignment horizontal="left"/>
    </xf>
    <xf numFmtId="0" fontId="12" fillId="6" borderId="0" xfId="0" applyFont="1" applyFill="1"/>
    <xf numFmtId="0" fontId="29" fillId="6" borderId="0" xfId="0" applyFont="1" applyFill="1" applyBorder="1" applyAlignment="1">
      <alignment horizontal="center" vertical="center" wrapText="1"/>
    </xf>
    <xf numFmtId="0" fontId="26" fillId="0" borderId="0" xfId="0" applyFont="1" applyAlignment="1">
      <alignment horizontal="left" vertical="center"/>
    </xf>
    <xf numFmtId="0" fontId="63" fillId="0" borderId="71"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6" fillId="0" borderId="71" xfId="0" applyFont="1" applyBorder="1" applyAlignment="1">
      <alignment horizontal="left" vertical="top" wrapText="1"/>
    </xf>
    <xf numFmtId="0" fontId="64" fillId="7" borderId="72" xfId="0" applyFont="1" applyFill="1" applyBorder="1" applyAlignment="1">
      <alignment horizontal="left" vertical="top" wrapText="1"/>
    </xf>
    <xf numFmtId="0" fontId="28" fillId="0" borderId="72" xfId="0" applyFont="1" applyBorder="1" applyAlignment="1">
      <alignment horizontal="left" vertical="center" wrapText="1"/>
    </xf>
    <xf numFmtId="0" fontId="28" fillId="0" borderId="0" xfId="0" applyFont="1" applyAlignment="1">
      <alignment horizontal="left" vertical="center" wrapText="1"/>
    </xf>
    <xf numFmtId="0" fontId="18" fillId="0" borderId="0" xfId="0" applyFont="1" applyAlignment="1">
      <alignment horizontal="left" vertical="top" wrapText="1"/>
    </xf>
    <xf numFmtId="0" fontId="28" fillId="0" borderId="73" xfId="0" applyFont="1" applyBorder="1" applyAlignment="1">
      <alignment horizontal="left" vertical="center" wrapText="1"/>
    </xf>
    <xf numFmtId="0" fontId="28" fillId="0" borderId="71" xfId="0" applyFont="1" applyBorder="1" applyAlignment="1">
      <alignment horizontal="left" vertical="center" wrapText="1"/>
    </xf>
    <xf numFmtId="0" fontId="44" fillId="7" borderId="54" xfId="0" applyFont="1" applyFill="1" applyBorder="1" applyAlignment="1">
      <alignment horizontal="left" vertical="center" wrapText="1"/>
    </xf>
    <xf numFmtId="0" fontId="64" fillId="7" borderId="51" xfId="0" applyFont="1" applyFill="1" applyBorder="1" applyAlignment="1">
      <alignment horizontal="left" vertical="center" wrapText="1"/>
    </xf>
    <xf numFmtId="0" fontId="43" fillId="0" borderId="51" xfId="0" applyFont="1" applyFill="1" applyBorder="1" applyAlignment="1">
      <alignment horizontal="left" vertical="center" wrapText="1"/>
    </xf>
    <xf numFmtId="0" fontId="28" fillId="0" borderId="0" xfId="0" applyFont="1" applyAlignment="1">
      <alignment horizontal="left" vertical="top" wrapText="1"/>
    </xf>
    <xf numFmtId="0" fontId="0" fillId="0" borderId="0" xfId="0" applyFont="1" applyAlignment="1">
      <alignment vertical="top" wrapText="1"/>
    </xf>
    <xf numFmtId="0" fontId="64" fillId="7" borderId="74" xfId="0" applyFont="1" applyFill="1" applyBorder="1" applyAlignment="1">
      <alignment horizontal="left" vertical="center" wrapText="1"/>
    </xf>
    <xf numFmtId="0" fontId="46" fillId="0" borderId="72" xfId="0" applyFont="1" applyBorder="1" applyAlignment="1">
      <alignment horizontal="left" vertical="center" wrapText="1"/>
    </xf>
    <xf numFmtId="0" fontId="64" fillId="7" borderId="72" xfId="0" applyFont="1" applyFill="1" applyBorder="1" applyAlignment="1">
      <alignment horizontal="left" vertical="center" wrapText="1"/>
    </xf>
    <xf numFmtId="0" fontId="17" fillId="0" borderId="0" xfId="0" applyFont="1" applyAlignment="1">
      <alignment horizontal="left" vertical="center" wrapText="1"/>
    </xf>
    <xf numFmtId="0" fontId="28" fillId="0" borderId="72" xfId="0" applyFont="1" applyBorder="1" applyAlignment="1">
      <alignment horizontal="left" vertical="top" wrapText="1"/>
    </xf>
    <xf numFmtId="0" fontId="16" fillId="0" borderId="73" xfId="0" applyFont="1" applyBorder="1" applyAlignment="1">
      <alignment horizontal="left" vertical="top" wrapText="1"/>
    </xf>
    <xf numFmtId="0" fontId="28" fillId="0" borderId="71" xfId="0" applyFont="1" applyBorder="1" applyAlignment="1">
      <alignment horizontal="left" vertical="top" wrapText="1"/>
    </xf>
    <xf numFmtId="0" fontId="28" fillId="0" borderId="74" xfId="0" applyFont="1" applyBorder="1" applyAlignment="1">
      <alignment horizontal="left" vertical="top" wrapText="1"/>
    </xf>
    <xf numFmtId="0" fontId="54" fillId="7" borderId="72" xfId="0" applyFont="1" applyFill="1" applyBorder="1" applyAlignment="1">
      <alignment horizontal="left" vertical="center" wrapText="1"/>
    </xf>
    <xf numFmtId="0" fontId="67" fillId="0" borderId="0" xfId="0" applyFont="1" applyAlignment="1">
      <alignment horizontal="left" vertical="center" wrapText="1"/>
    </xf>
    <xf numFmtId="0" fontId="55" fillId="0" borderId="72" xfId="0" applyFont="1" applyBorder="1" applyAlignment="1">
      <alignment horizontal="left" vertical="center" wrapText="1"/>
    </xf>
    <xf numFmtId="0" fontId="64" fillId="8" borderId="72" xfId="0" applyFont="1" applyFill="1" applyBorder="1" applyAlignment="1">
      <alignment horizontal="left" vertical="center" wrapText="1"/>
    </xf>
    <xf numFmtId="0" fontId="28" fillId="8" borderId="71" xfId="0" applyFont="1" applyFill="1" applyBorder="1" applyAlignment="1">
      <alignment horizontal="left" vertical="center" wrapText="1"/>
    </xf>
    <xf numFmtId="0" fontId="68" fillId="7" borderId="72" xfId="0" applyFont="1" applyFill="1" applyBorder="1" applyAlignment="1">
      <alignment horizontal="left" vertical="center" wrapText="1"/>
    </xf>
    <xf numFmtId="0" fontId="56" fillId="0" borderId="71" xfId="0" applyFont="1" applyBorder="1" applyAlignment="1">
      <alignment horizontal="left" vertical="center" wrapText="1"/>
    </xf>
    <xf numFmtId="0" fontId="69" fillId="0" borderId="0" xfId="0" applyFont="1" applyAlignment="1">
      <alignment horizontal="left" vertical="center" wrapText="1"/>
    </xf>
    <xf numFmtId="0" fontId="69" fillId="0" borderId="71" xfId="0" applyFont="1" applyBorder="1" applyAlignment="1">
      <alignment horizontal="left" vertical="center" wrapText="1"/>
    </xf>
    <xf numFmtId="0" fontId="17" fillId="0" borderId="71" xfId="0" applyFont="1" applyBorder="1" applyAlignment="1">
      <alignment horizontal="left" vertical="top" wrapText="1"/>
    </xf>
    <xf numFmtId="0" fontId="17" fillId="0" borderId="75" xfId="0" applyFont="1" applyBorder="1" applyAlignment="1">
      <alignment horizontal="left" vertical="top" wrapText="1"/>
    </xf>
    <xf numFmtId="0" fontId="17" fillId="9" borderId="52" xfId="0" applyFont="1" applyFill="1" applyBorder="1" applyAlignment="1">
      <alignment horizontal="center" wrapText="1"/>
    </xf>
    <xf numFmtId="165" fontId="19" fillId="10" borderId="52" xfId="0" applyNumberFormat="1" applyFont="1" applyFill="1" applyBorder="1" applyAlignment="1">
      <alignment horizontal="right"/>
    </xf>
    <xf numFmtId="164" fontId="17" fillId="9" borderId="61" xfId="0" applyNumberFormat="1" applyFont="1" applyFill="1" applyBorder="1" applyAlignment="1">
      <alignment horizontal="right" wrapText="1"/>
    </xf>
    <xf numFmtId="165" fontId="19" fillId="9" borderId="61" xfId="0" applyNumberFormat="1" applyFont="1" applyFill="1" applyBorder="1" applyAlignment="1">
      <alignment horizontal="right"/>
    </xf>
    <xf numFmtId="0" fontId="17" fillId="9" borderId="0" xfId="0" applyFont="1" applyFill="1" applyBorder="1" applyAlignment="1">
      <alignment wrapText="1"/>
    </xf>
    <xf numFmtId="0" fontId="70" fillId="11" borderId="72" xfId="0" applyFont="1" applyFill="1" applyBorder="1" applyAlignment="1">
      <alignment horizontal="center" wrapText="1"/>
    </xf>
    <xf numFmtId="0" fontId="70" fillId="11" borderId="72" xfId="0" applyFont="1" applyFill="1" applyBorder="1" applyAlignment="1">
      <alignment horizontal="center" vertical="center" wrapText="1"/>
    </xf>
    <xf numFmtId="0" fontId="71" fillId="0" borderId="3" xfId="0" applyFont="1" applyBorder="1" applyAlignment="1">
      <alignment wrapText="1"/>
    </xf>
    <xf numFmtId="164" fontId="19" fillId="10" borderId="78" xfId="0" applyNumberFormat="1" applyFont="1" applyFill="1" applyBorder="1"/>
    <xf numFmtId="0" fontId="19" fillId="0" borderId="75" xfId="0" applyFont="1" applyBorder="1"/>
    <xf numFmtId="0" fontId="19" fillId="0" borderId="0" xfId="0" applyFont="1" applyBorder="1"/>
    <xf numFmtId="0" fontId="19" fillId="0" borderId="67" xfId="0" applyFont="1" applyBorder="1"/>
    <xf numFmtId="0" fontId="47" fillId="9" borderId="81" xfId="0" applyFont="1" applyFill="1" applyBorder="1" applyAlignment="1">
      <alignment horizontal="center" vertical="center" wrapText="1"/>
    </xf>
    <xf numFmtId="0" fontId="47" fillId="9" borderId="86" xfId="0" applyFont="1" applyFill="1" applyBorder="1" applyAlignment="1">
      <alignment horizontal="center" vertical="center" wrapText="1"/>
    </xf>
    <xf numFmtId="164" fontId="17" fillId="10" borderId="76" xfId="0" applyNumberFormat="1" applyFont="1" applyFill="1" applyBorder="1" applyAlignment="1">
      <alignment vertical="center"/>
    </xf>
    <xf numFmtId="164" fontId="17" fillId="6" borderId="51" xfId="0" applyNumberFormat="1" applyFont="1" applyFill="1" applyBorder="1" applyAlignment="1" applyProtection="1">
      <alignment horizontal="right" vertical="center" wrapText="1"/>
      <protection locked="0"/>
    </xf>
    <xf numFmtId="10" fontId="17" fillId="6" borderId="51" xfId="83" applyNumberFormat="1" applyFont="1" applyFill="1" applyBorder="1" applyAlignment="1" applyProtection="1">
      <alignment horizontal="right" vertical="center" wrapText="1"/>
      <protection locked="0"/>
    </xf>
    <xf numFmtId="0" fontId="29" fillId="5" borderId="0" xfId="0" applyFont="1" applyFill="1" applyBorder="1" applyAlignment="1">
      <alignment horizontal="center" vertical="center" wrapText="1"/>
    </xf>
    <xf numFmtId="0" fontId="14" fillId="2" borderId="51" xfId="0" applyFont="1" applyFill="1" applyBorder="1"/>
    <xf numFmtId="0" fontId="12" fillId="6" borderId="0" xfId="0" applyFont="1" applyFill="1"/>
    <xf numFmtId="0" fontId="29" fillId="6" borderId="8"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5" borderId="51" xfId="0" applyFont="1" applyFill="1" applyBorder="1" applyAlignment="1">
      <alignment horizontal="center" vertical="center" wrapText="1"/>
    </xf>
    <xf numFmtId="164" fontId="17" fillId="6" borderId="28" xfId="83" applyNumberFormat="1" applyFont="1" applyFill="1" applyBorder="1" applyAlignment="1" applyProtection="1">
      <alignment horizontal="right" vertical="center" wrapText="1"/>
      <protection locked="0"/>
    </xf>
    <xf numFmtId="164" fontId="17" fillId="6" borderId="43" xfId="83" applyNumberFormat="1" applyFont="1" applyFill="1" applyBorder="1" applyAlignment="1" applyProtection="1">
      <alignment horizontal="right" vertical="center" wrapText="1"/>
      <protection locked="0"/>
    </xf>
    <xf numFmtId="164" fontId="17" fillId="6" borderId="51" xfId="83" applyNumberFormat="1" applyFont="1" applyFill="1" applyBorder="1" applyAlignment="1" applyProtection="1">
      <alignment horizontal="right" vertical="center" wrapText="1"/>
      <protection locked="0"/>
    </xf>
    <xf numFmtId="0" fontId="14" fillId="6" borderId="21" xfId="1" applyFont="1" applyFill="1" applyBorder="1" applyAlignment="1" applyProtection="1">
      <alignment vertical="top" wrapText="1"/>
      <protection locked="0"/>
    </xf>
    <xf numFmtId="0" fontId="14" fillId="6" borderId="34" xfId="1" applyFont="1" applyFill="1" applyBorder="1" applyAlignment="1" applyProtection="1">
      <alignment vertical="top" wrapText="1"/>
      <protection locked="0"/>
    </xf>
    <xf numFmtId="0" fontId="74" fillId="0" borderId="18" xfId="0" applyFont="1" applyBorder="1" applyAlignment="1">
      <alignment vertical="top" wrapText="1"/>
    </xf>
    <xf numFmtId="0" fontId="13" fillId="6" borderId="0" xfId="1" applyFont="1" applyFill="1" applyBorder="1" applyAlignment="1" applyProtection="1">
      <alignment horizontal="center" vertical="center"/>
      <protection locked="0"/>
    </xf>
    <xf numFmtId="164" fontId="14" fillId="6" borderId="0" xfId="0" applyNumberFormat="1" applyFont="1" applyFill="1" applyBorder="1"/>
    <xf numFmtId="0" fontId="13" fillId="6" borderId="51" xfId="1" applyFont="1" applyFill="1" applyBorder="1" applyAlignment="1" applyProtection="1">
      <alignment horizontal="center" vertical="center"/>
      <protection locked="0"/>
    </xf>
    <xf numFmtId="164" fontId="17" fillId="6" borderId="4" xfId="0" applyNumberFormat="1" applyFont="1" applyFill="1" applyBorder="1" applyAlignment="1" applyProtection="1">
      <alignment horizontal="right" vertical="center" wrapText="1"/>
      <protection locked="0"/>
    </xf>
    <xf numFmtId="164" fontId="14" fillId="2" borderId="4" xfId="1" applyNumberFormat="1" applyFont="1" applyFill="1" applyBorder="1" applyAlignment="1" applyProtection="1">
      <alignment vertical="center"/>
      <protection locked="0"/>
    </xf>
    <xf numFmtId="164" fontId="17" fillId="6" borderId="4" xfId="83" applyNumberFormat="1" applyFont="1" applyFill="1" applyBorder="1" applyAlignment="1" applyProtection="1">
      <alignment horizontal="right" vertical="center" wrapText="1"/>
      <protection locked="0"/>
    </xf>
    <xf numFmtId="10" fontId="17" fillId="6" borderId="4" xfId="83" applyNumberFormat="1" applyFont="1" applyFill="1" applyBorder="1" applyAlignment="1" applyProtection="1">
      <alignment horizontal="right" vertical="center" wrapText="1"/>
      <protection locked="0"/>
    </xf>
    <xf numFmtId="0" fontId="47" fillId="9" borderId="18" xfId="0" applyFont="1" applyFill="1" applyBorder="1" applyAlignment="1">
      <alignment horizontal="center" vertical="center" wrapText="1"/>
    </xf>
    <xf numFmtId="0" fontId="47" fillId="9" borderId="93" xfId="0" applyFont="1" applyFill="1" applyBorder="1" applyAlignment="1">
      <alignment horizontal="center" vertical="center" wrapText="1"/>
    </xf>
    <xf numFmtId="164" fontId="17" fillId="10" borderId="94" xfId="0" applyNumberFormat="1" applyFont="1" applyFill="1" applyBorder="1" applyAlignment="1">
      <alignment vertical="center"/>
    </xf>
    <xf numFmtId="164" fontId="17" fillId="10" borderId="95" xfId="0" applyNumberFormat="1" applyFont="1" applyFill="1" applyBorder="1" applyAlignment="1">
      <alignment vertical="center"/>
    </xf>
    <xf numFmtId="164" fontId="17" fillId="6" borderId="29" xfId="0" applyNumberFormat="1" applyFont="1" applyFill="1" applyBorder="1" applyAlignment="1" applyProtection="1">
      <alignment horizontal="right" vertical="center" wrapText="1"/>
      <protection locked="0"/>
    </xf>
    <xf numFmtId="164" fontId="17" fillId="6" borderId="29" xfId="83" applyNumberFormat="1" applyFont="1" applyFill="1" applyBorder="1" applyAlignment="1" applyProtection="1">
      <alignment horizontal="right" vertical="center" wrapText="1"/>
      <protection locked="0"/>
    </xf>
    <xf numFmtId="10" fontId="17" fillId="6" borderId="29" xfId="83" applyNumberFormat="1" applyFont="1" applyFill="1" applyBorder="1" applyAlignment="1" applyProtection="1">
      <alignment horizontal="right" vertical="center" wrapText="1"/>
      <protection locked="0"/>
    </xf>
    <xf numFmtId="164" fontId="13" fillId="2" borderId="30"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3" fillId="2" borderId="96" xfId="1" applyNumberFormat="1" applyFont="1" applyFill="1" applyBorder="1" applyAlignment="1" applyProtection="1">
      <alignment vertical="center"/>
      <protection locked="0"/>
    </xf>
    <xf numFmtId="164" fontId="13" fillId="2" borderId="31" xfId="1" applyNumberFormat="1" applyFont="1" applyFill="1" applyBorder="1" applyAlignment="1" applyProtection="1">
      <alignment vertical="center"/>
      <protection locked="0"/>
    </xf>
    <xf numFmtId="164" fontId="13" fillId="2" borderId="97" xfId="1" applyNumberFormat="1" applyFont="1" applyFill="1" applyBorder="1" applyAlignment="1" applyProtection="1">
      <alignment vertical="center"/>
      <protection locked="0"/>
    </xf>
    <xf numFmtId="0" fontId="52" fillId="2" borderId="8" xfId="1" applyFont="1" applyFill="1" applyBorder="1" applyAlignment="1">
      <alignment horizontal="center" vertical="center" wrapText="1"/>
    </xf>
    <xf numFmtId="164" fontId="17" fillId="0" borderId="25" xfId="0" applyNumberFormat="1" applyFont="1" applyBorder="1" applyAlignment="1">
      <alignment horizontal="right" vertical="center" wrapText="1"/>
    </xf>
    <xf numFmtId="164" fontId="17" fillId="0" borderId="27" xfId="0" applyNumberFormat="1" applyFont="1" applyBorder="1" applyAlignment="1">
      <alignment horizontal="right" vertical="center" wrapText="1"/>
    </xf>
    <xf numFmtId="164" fontId="17" fillId="0" borderId="98" xfId="0" applyNumberFormat="1" applyFont="1" applyBorder="1" applyAlignment="1">
      <alignment horizontal="right" vertical="center" wrapText="1"/>
    </xf>
    <xf numFmtId="164" fontId="17" fillId="0" borderId="99" xfId="0" applyNumberFormat="1" applyFont="1" applyBorder="1" applyAlignment="1">
      <alignment horizontal="right" vertical="center" wrapText="1"/>
    </xf>
    <xf numFmtId="164" fontId="17" fillId="0" borderId="100" xfId="0" applyNumberFormat="1" applyFont="1" applyBorder="1" applyAlignment="1">
      <alignment horizontal="right" vertical="center" wrapText="1"/>
    </xf>
    <xf numFmtId="164" fontId="17" fillId="0" borderId="101" xfId="0" applyNumberFormat="1" applyFont="1" applyBorder="1" applyAlignment="1">
      <alignment horizontal="right" vertical="center" wrapText="1"/>
    </xf>
    <xf numFmtId="164" fontId="17" fillId="2" borderId="102" xfId="0" applyNumberFormat="1" applyFont="1" applyFill="1" applyBorder="1" applyAlignment="1">
      <alignment horizontal="right" vertical="center"/>
    </xf>
    <xf numFmtId="164" fontId="17" fillId="2" borderId="8" xfId="0" applyNumberFormat="1" applyFont="1" applyFill="1" applyBorder="1" applyAlignment="1">
      <alignment horizontal="right" vertical="center"/>
    </xf>
    <xf numFmtId="0" fontId="52" fillId="5" borderId="15" xfId="0" applyFont="1" applyFill="1" applyBorder="1" applyAlignment="1">
      <alignment horizontal="center" vertical="center" wrapText="1"/>
    </xf>
    <xf numFmtId="0" fontId="70" fillId="12" borderId="103" xfId="0" applyFont="1" applyFill="1" applyBorder="1" applyAlignment="1">
      <alignment horizontal="center" vertical="center" wrapText="1"/>
    </xf>
    <xf numFmtId="0" fontId="70" fillId="10" borderId="104" xfId="0" applyFont="1" applyFill="1" applyBorder="1" applyAlignment="1">
      <alignment horizontal="center" vertical="center" wrapText="1"/>
    </xf>
    <xf numFmtId="164" fontId="17" fillId="0" borderId="105" xfId="0" applyNumberFormat="1" applyFont="1" applyBorder="1" applyAlignment="1">
      <alignment horizontal="right" vertical="center" wrapText="1"/>
    </xf>
    <xf numFmtId="164" fontId="17" fillId="0" borderId="106" xfId="0" applyNumberFormat="1" applyFont="1" applyBorder="1" applyAlignment="1">
      <alignment horizontal="right" vertical="center" wrapText="1"/>
    </xf>
    <xf numFmtId="164" fontId="17" fillId="0" borderId="100" xfId="0" applyNumberFormat="1" applyFont="1" applyFill="1" applyBorder="1" applyAlignment="1">
      <alignment horizontal="right" vertical="center" wrapText="1"/>
    </xf>
    <xf numFmtId="164" fontId="17" fillId="0" borderId="101" xfId="0" applyNumberFormat="1" applyFont="1" applyFill="1" applyBorder="1" applyAlignment="1">
      <alignment horizontal="right" vertical="center" wrapText="1"/>
    </xf>
    <xf numFmtId="0" fontId="70" fillId="10" borderId="107" xfId="0" applyFont="1" applyFill="1" applyBorder="1" applyAlignment="1">
      <alignment horizontal="center" vertical="center" wrapText="1"/>
    </xf>
    <xf numFmtId="0" fontId="33" fillId="0" borderId="65" xfId="0" applyFont="1" applyBorder="1" applyAlignment="1">
      <alignment horizontal="center" vertical="top"/>
    </xf>
    <xf numFmtId="0" fontId="12" fillId="0" borderId="108" xfId="0" applyFont="1" applyBorder="1" applyAlignment="1">
      <alignment vertical="top" wrapText="1"/>
    </xf>
    <xf numFmtId="0" fontId="33" fillId="0" borderId="98" xfId="0" applyFont="1" applyBorder="1" applyAlignment="1">
      <alignment horizontal="center" vertical="top"/>
    </xf>
    <xf numFmtId="0" fontId="12" fillId="0" borderId="108" xfId="0" applyFont="1" applyBorder="1" applyAlignment="1">
      <alignment horizontal="left" vertical="top" wrapText="1"/>
    </xf>
    <xf numFmtId="0" fontId="33" fillId="0" borderId="100" xfId="0" applyFont="1" applyBorder="1" applyAlignment="1">
      <alignment horizontal="center" vertical="top"/>
    </xf>
    <xf numFmtId="0" fontId="12" fillId="0" borderId="109" xfId="0" applyFont="1" applyBorder="1" applyAlignment="1">
      <alignment vertical="top" wrapText="1"/>
    </xf>
    <xf numFmtId="0" fontId="12" fillId="0" borderId="109" xfId="0" applyFont="1" applyBorder="1" applyAlignment="1">
      <alignment horizontal="justify" vertical="center"/>
    </xf>
    <xf numFmtId="164" fontId="17" fillId="2" borderId="110" xfId="0" applyNumberFormat="1" applyFont="1" applyFill="1" applyBorder="1" applyAlignment="1">
      <alignment horizontal="right" vertical="center"/>
    </xf>
    <xf numFmtId="164" fontId="17" fillId="2" borderId="111" xfId="0" applyNumberFormat="1" applyFont="1" applyFill="1" applyBorder="1" applyAlignment="1">
      <alignment horizontal="right" vertical="center"/>
    </xf>
    <xf numFmtId="164" fontId="17" fillId="2" borderId="10" xfId="0" applyNumberFormat="1" applyFont="1" applyFill="1" applyBorder="1" applyAlignment="1">
      <alignment horizontal="right" vertical="center"/>
    </xf>
    <xf numFmtId="0" fontId="33" fillId="6" borderId="4"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protection locked="0"/>
    </xf>
    <xf numFmtId="164" fontId="17" fillId="0" borderId="28" xfId="0" applyNumberFormat="1" applyFont="1" applyFill="1" applyBorder="1" applyAlignment="1" applyProtection="1">
      <alignment horizontal="right" vertical="center" wrapText="1"/>
      <protection locked="0"/>
    </xf>
    <xf numFmtId="164" fontId="17" fillId="0" borderId="51" xfId="0" applyNumberFormat="1" applyFont="1" applyFill="1" applyBorder="1" applyAlignment="1" applyProtection="1">
      <alignment horizontal="right" vertical="center" wrapText="1"/>
      <protection locked="0"/>
    </xf>
    <xf numFmtId="164" fontId="17" fillId="0" borderId="29" xfId="0" applyNumberFormat="1" applyFont="1" applyFill="1" applyBorder="1" applyAlignment="1" applyProtection="1">
      <alignment horizontal="right" vertical="center" wrapText="1"/>
      <protection locked="0"/>
    </xf>
    <xf numFmtId="164" fontId="17" fillId="6" borderId="28" xfId="138" applyNumberFormat="1" applyFont="1" applyFill="1" applyBorder="1" applyAlignment="1" applyProtection="1">
      <alignment horizontal="right" vertical="center" wrapText="1"/>
      <protection locked="0"/>
    </xf>
    <xf numFmtId="164" fontId="17" fillId="6" borderId="51" xfId="138" applyNumberFormat="1" applyFont="1" applyFill="1" applyBorder="1" applyAlignment="1" applyProtection="1">
      <alignment horizontal="right" vertical="center" wrapText="1"/>
      <protection locked="0"/>
    </xf>
    <xf numFmtId="164" fontId="17" fillId="6" borderId="43" xfId="138" applyNumberFormat="1" applyFont="1" applyFill="1" applyBorder="1" applyAlignment="1" applyProtection="1">
      <alignment horizontal="right" vertical="center" wrapText="1"/>
      <protection locked="0"/>
    </xf>
    <xf numFmtId="164" fontId="17" fillId="6" borderId="4" xfId="138" applyNumberFormat="1" applyFont="1" applyFill="1" applyBorder="1" applyAlignment="1" applyProtection="1">
      <alignment horizontal="right" vertical="center" wrapText="1"/>
      <protection locked="0"/>
    </xf>
    <xf numFmtId="164" fontId="17" fillId="6" borderId="29" xfId="138" applyNumberFormat="1" applyFont="1" applyFill="1" applyBorder="1" applyAlignment="1" applyProtection="1">
      <alignment horizontal="right" vertical="center" wrapText="1"/>
      <protection locked="0"/>
    </xf>
    <xf numFmtId="0" fontId="39"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4" xfId="0" applyFont="1" applyFill="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7" fillId="0" borderId="15" xfId="7" applyFill="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63" xfId="0" applyFont="1" applyFill="1" applyBorder="1" applyAlignment="1">
      <alignment horizontal="center" wrapText="1"/>
    </xf>
    <xf numFmtId="0" fontId="17" fillId="6" borderId="64" xfId="0" applyFont="1" applyFill="1" applyBorder="1" applyAlignment="1">
      <alignment horizontal="center" wrapText="1"/>
    </xf>
    <xf numFmtId="0" fontId="61" fillId="6" borderId="0" xfId="0" applyFont="1" applyFill="1" applyBorder="1" applyAlignment="1">
      <alignment horizontal="left" vertical="center" wrapText="1"/>
    </xf>
    <xf numFmtId="0" fontId="36" fillId="6" borderId="15" xfId="0" applyFont="1" applyFill="1" applyBorder="1" applyAlignment="1">
      <alignment horizontal="left" vertical="center" wrapText="1"/>
    </xf>
    <xf numFmtId="0" fontId="36" fillId="6" borderId="16" xfId="0" applyFont="1" applyFill="1" applyBorder="1" applyAlignment="1">
      <alignment horizontal="left" vertical="center" wrapText="1"/>
    </xf>
    <xf numFmtId="0" fontId="36" fillId="6" borderId="14" xfId="0" applyFont="1" applyFill="1" applyBorder="1" applyAlignment="1">
      <alignment horizontal="left" vertical="center" wrapText="1"/>
    </xf>
    <xf numFmtId="0" fontId="50" fillId="6" borderId="62" xfId="0" applyFont="1" applyFill="1" applyBorder="1" applyAlignment="1">
      <alignment horizontal="center" wrapText="1"/>
    </xf>
    <xf numFmtId="0" fontId="50" fillId="9" borderId="62" xfId="0" applyFont="1" applyFill="1" applyBorder="1" applyAlignment="1">
      <alignment horizontal="center" wrapText="1"/>
    </xf>
    <xf numFmtId="0" fontId="17" fillId="9" borderId="63" xfId="0" applyFont="1" applyFill="1" applyBorder="1" applyAlignment="1">
      <alignment horizontal="center" wrapText="1"/>
    </xf>
    <xf numFmtId="0" fontId="12" fillId="0" borderId="64" xfId="0" applyFont="1" applyBorder="1"/>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70" fillId="11" borderId="76" xfId="0" applyFont="1" applyFill="1" applyBorder="1" applyAlignment="1">
      <alignment horizontal="center" vertical="center" wrapText="1"/>
    </xf>
    <xf numFmtId="0" fontId="70" fillId="11" borderId="75" xfId="0" applyFont="1" applyFill="1" applyBorder="1" applyAlignment="1">
      <alignment horizontal="center" vertical="center" wrapText="1"/>
    </xf>
    <xf numFmtId="0" fontId="70" fillId="11" borderId="77" xfId="0" applyFont="1" applyFill="1" applyBorder="1" applyAlignment="1">
      <alignment horizontal="center" vertical="center" wrapText="1"/>
    </xf>
    <xf numFmtId="0" fontId="13" fillId="6" borderId="30" xfId="1" applyFont="1" applyFill="1" applyBorder="1" applyAlignment="1" applyProtection="1">
      <alignment horizontal="left"/>
      <protection locked="0"/>
    </xf>
    <xf numFmtId="0" fontId="13" fillId="6" borderId="32" xfId="1" applyFont="1" applyFill="1" applyBorder="1" applyAlignment="1" applyProtection="1">
      <alignment horizontal="left"/>
      <protection locked="0"/>
    </xf>
    <xf numFmtId="0" fontId="14" fillId="6" borderId="21" xfId="1" applyFont="1" applyFill="1" applyBorder="1" applyAlignment="1" applyProtection="1">
      <alignment vertical="top" wrapText="1"/>
      <protection locked="0"/>
    </xf>
    <xf numFmtId="0" fontId="14" fillId="6" borderId="34" xfId="1" applyFont="1" applyFill="1" applyBorder="1" applyAlignment="1" applyProtection="1">
      <alignment vertical="top" wrapText="1"/>
      <protection locked="0"/>
    </xf>
    <xf numFmtId="0" fontId="14" fillId="6" borderId="28" xfId="1" applyFont="1" applyFill="1" applyBorder="1" applyAlignment="1" applyProtection="1">
      <alignment vertical="top" wrapText="1"/>
      <protection locked="0"/>
    </xf>
    <xf numFmtId="0" fontId="14" fillId="6" borderId="29" xfId="1" applyFont="1" applyFill="1" applyBorder="1" applyAlignment="1" applyProtection="1">
      <alignment vertical="top" wrapText="1"/>
      <protection locked="0"/>
    </xf>
    <xf numFmtId="0" fontId="29" fillId="6" borderId="0" xfId="0" applyFont="1" applyFill="1" applyBorder="1" applyAlignment="1">
      <alignment horizontal="center" vertical="center" wrapText="1"/>
    </xf>
    <xf numFmtId="0" fontId="29" fillId="6" borderId="15" xfId="0" applyFont="1" applyFill="1" applyBorder="1" applyAlignment="1" applyProtection="1">
      <alignment horizontal="center" vertical="center" wrapText="1"/>
      <protection locked="0"/>
    </xf>
    <xf numFmtId="0" fontId="29" fillId="6" borderId="16" xfId="0" applyFont="1" applyFill="1" applyBorder="1" applyAlignment="1" applyProtection="1">
      <alignment horizontal="center" vertical="center" wrapText="1"/>
      <protection locked="0"/>
    </xf>
    <xf numFmtId="0" fontId="29" fillId="6" borderId="14" xfId="0" applyFont="1" applyFill="1" applyBorder="1" applyAlignment="1" applyProtection="1">
      <alignment horizontal="center" vertical="center" wrapText="1"/>
      <protection locked="0"/>
    </xf>
    <xf numFmtId="0" fontId="51" fillId="6" borderId="25" xfId="1" applyFont="1" applyFill="1" applyBorder="1" applyAlignment="1" applyProtection="1">
      <alignment horizontal="center"/>
      <protection locked="0"/>
    </xf>
    <xf numFmtId="0" fontId="51" fillId="6" borderId="27" xfId="1" applyFont="1" applyFill="1" applyBorder="1" applyAlignment="1" applyProtection="1">
      <alignment horizontal="center"/>
      <protection locked="0"/>
    </xf>
    <xf numFmtId="0" fontId="47" fillId="9" borderId="90" xfId="0" applyFont="1" applyFill="1" applyBorder="1" applyAlignment="1">
      <alignment horizontal="center" vertical="center" wrapText="1"/>
    </xf>
    <xf numFmtId="0" fontId="12" fillId="0" borderId="91" xfId="0" applyFont="1" applyBorder="1"/>
    <xf numFmtId="0" fontId="12" fillId="0" borderId="92" xfId="0" applyFont="1" applyBorder="1"/>
    <xf numFmtId="0" fontId="12" fillId="6" borderId="0" xfId="0" applyFont="1" applyFill="1"/>
    <xf numFmtId="0" fontId="14" fillId="6" borderId="28" xfId="1" applyFont="1" applyFill="1" applyBorder="1" applyAlignment="1" applyProtection="1">
      <alignment horizontal="left" vertical="center"/>
      <protection locked="0"/>
    </xf>
    <xf numFmtId="0" fontId="14" fillId="6" borderId="29" xfId="1" applyFont="1" applyFill="1" applyBorder="1" applyAlignment="1" applyProtection="1">
      <alignment horizontal="left" vertical="center"/>
      <protection locked="0"/>
    </xf>
    <xf numFmtId="0" fontId="24" fillId="6" borderId="30" xfId="1" applyFont="1" applyFill="1" applyBorder="1" applyAlignment="1" applyProtection="1">
      <alignment horizontal="left" vertical="center"/>
      <protection locked="0"/>
    </xf>
    <xf numFmtId="0" fontId="24" fillId="6" borderId="32" xfId="1" applyFont="1" applyFill="1" applyBorder="1" applyAlignment="1" applyProtection="1">
      <alignment horizontal="left" vertical="center"/>
      <protection locked="0"/>
    </xf>
    <xf numFmtId="0" fontId="14" fillId="6" borderId="21" xfId="1" applyFont="1" applyFill="1" applyBorder="1" applyAlignment="1" applyProtection="1">
      <alignment horizontal="left" vertical="center"/>
      <protection locked="0"/>
    </xf>
    <xf numFmtId="0" fontId="14" fillId="6" borderId="34"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3" fillId="0" borderId="51" xfId="0" applyFont="1" applyFill="1" applyBorder="1" applyAlignment="1">
      <alignment horizontal="left"/>
    </xf>
    <xf numFmtId="0" fontId="13" fillId="6" borderId="36" xfId="1" applyFont="1" applyFill="1" applyBorder="1" applyAlignment="1" applyProtection="1">
      <alignment horizontal="left" vertical="center"/>
      <protection locked="0"/>
    </xf>
    <xf numFmtId="0" fontId="13" fillId="6" borderId="37"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11" fillId="0" borderId="0" xfId="1" applyFont="1" applyFill="1" applyBorder="1" applyAlignment="1">
      <alignment horizontal="left"/>
    </xf>
    <xf numFmtId="0" fontId="74" fillId="0" borderId="88" xfId="0" applyFont="1" applyBorder="1" applyAlignment="1">
      <alignment vertical="top" wrapText="1"/>
    </xf>
    <xf numFmtId="0" fontId="74" fillId="0" borderId="89" xfId="0" applyFont="1" applyBorder="1" applyAlignment="1">
      <alignment vertical="top" wrapText="1"/>
    </xf>
    <xf numFmtId="0" fontId="14" fillId="0" borderId="21"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47" fillId="6" borderId="54" xfId="0" applyFont="1" applyFill="1" applyBorder="1" applyAlignment="1">
      <alignment horizontal="center" vertical="center" wrapText="1"/>
    </xf>
    <xf numFmtId="0" fontId="47" fillId="6" borderId="55" xfId="0" applyFont="1" applyFill="1" applyBorder="1" applyAlignment="1">
      <alignment horizontal="center" vertical="center" wrapText="1"/>
    </xf>
    <xf numFmtId="0" fontId="47" fillId="6" borderId="56" xfId="0" applyFont="1" applyFill="1" applyBorder="1" applyAlignment="1">
      <alignment horizontal="center" vertical="center" wrapText="1"/>
    </xf>
    <xf numFmtId="0" fontId="47" fillId="6" borderId="57" xfId="0" applyFont="1" applyFill="1" applyBorder="1" applyAlignment="1">
      <alignment horizontal="center" vertical="center" wrapText="1"/>
    </xf>
    <xf numFmtId="0" fontId="47" fillId="6" borderId="58" xfId="0" applyFont="1" applyFill="1" applyBorder="1" applyAlignment="1">
      <alignment horizontal="center" vertical="center" wrapText="1"/>
    </xf>
    <xf numFmtId="0" fontId="47" fillId="6" borderId="5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47" fillId="9" borderId="79" xfId="0" applyFont="1" applyFill="1" applyBorder="1" applyAlignment="1">
      <alignment horizontal="center" vertical="center" wrapText="1"/>
    </xf>
    <xf numFmtId="0" fontId="12" fillId="0" borderId="80" xfId="0" applyFont="1" applyBorder="1"/>
    <xf numFmtId="0" fontId="29" fillId="6" borderId="83" xfId="0" applyFont="1" applyFill="1" applyBorder="1" applyAlignment="1">
      <alignment horizontal="center" vertical="center" wrapText="1"/>
    </xf>
    <xf numFmtId="0" fontId="29" fillId="6" borderId="84" xfId="0" applyFont="1" applyFill="1" applyBorder="1" applyAlignment="1">
      <alignment horizontal="center" vertical="center" wrapText="1"/>
    </xf>
    <xf numFmtId="0" fontId="29" fillId="6" borderId="85" xfId="0" applyFont="1" applyFill="1" applyBorder="1" applyAlignment="1">
      <alignment horizontal="center" vertical="center" wrapText="1"/>
    </xf>
    <xf numFmtId="0" fontId="33" fillId="2" borderId="4" xfId="0" applyFont="1" applyFill="1" applyBorder="1" applyAlignment="1">
      <alignment horizontal="center" vertical="top"/>
    </xf>
    <xf numFmtId="0" fontId="33" fillId="2" borderId="6" xfId="0" applyFont="1" applyFill="1" applyBorder="1" applyAlignment="1">
      <alignment horizontal="center" vertical="top"/>
    </xf>
    <xf numFmtId="0" fontId="33" fillId="2" borderId="5" xfId="0" applyFont="1" applyFill="1" applyBorder="1" applyAlignment="1">
      <alignment horizontal="center" vertical="top"/>
    </xf>
    <xf numFmtId="0" fontId="19" fillId="6" borderId="0" xfId="0" applyFont="1" applyFill="1" applyBorder="1" applyAlignment="1">
      <alignment horizontal="center" vertical="top" wrapText="1"/>
    </xf>
    <xf numFmtId="0" fontId="13" fillId="6" borderId="60" xfId="1" applyFont="1" applyFill="1" applyBorder="1" applyAlignment="1">
      <alignment horizontal="left" vertical="top" wrapText="1"/>
    </xf>
    <xf numFmtId="0" fontId="13" fillId="6" borderId="0" xfId="1" applyFont="1" applyFill="1" applyBorder="1" applyAlignment="1">
      <alignment horizontal="left"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12" fillId="0" borderId="0" xfId="1" applyAlignment="1">
      <alignment horizontal="left"/>
    </xf>
    <xf numFmtId="0" fontId="29" fillId="5" borderId="15"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87"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6" fillId="0" borderId="0" xfId="0" applyFont="1" applyAlignment="1">
      <alignment horizontal="left" vertical="center"/>
    </xf>
    <xf numFmtId="0" fontId="11" fillId="2" borderId="8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47" fillId="12" borderId="90" xfId="0" applyFont="1" applyFill="1" applyBorder="1" applyAlignment="1">
      <alignment horizontal="center" vertical="center" wrapText="1"/>
    </xf>
    <xf numFmtId="0" fontId="47" fillId="12" borderId="92"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51" xfId="0" applyFont="1" applyFill="1" applyBorder="1" applyAlignment="1">
      <alignment horizontal="center" vertical="center" wrapText="1"/>
    </xf>
    <xf numFmtId="0" fontId="12" fillId="6" borderId="21"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38" fillId="6" borderId="5" xfId="7" applyFont="1" applyFill="1" applyBorder="1" applyAlignment="1" applyProtection="1">
      <alignment horizontal="left" vertical="center"/>
    </xf>
    <xf numFmtId="0" fontId="38" fillId="6" borderId="1" xfId="7" applyFont="1" applyFill="1" applyBorder="1" applyAlignment="1" applyProtection="1">
      <alignment horizontal="left" vertical="center"/>
    </xf>
    <xf numFmtId="0" fontId="38" fillId="6" borderId="29" xfId="7" applyFont="1" applyFill="1" applyBorder="1" applyAlignment="1" applyProtection="1">
      <alignment horizontal="left" vertical="center"/>
    </xf>
    <xf numFmtId="0" fontId="38" fillId="6" borderId="23" xfId="7" applyFont="1" applyFill="1" applyBorder="1" applyAlignment="1" applyProtection="1">
      <alignment horizontal="left" vertical="center"/>
    </xf>
    <xf numFmtId="0" fontId="38" fillId="6" borderId="3" xfId="7" applyFont="1" applyFill="1" applyBorder="1" applyAlignment="1" applyProtection="1">
      <alignment horizontal="left" vertical="center"/>
    </xf>
    <xf numFmtId="0" fontId="38" fillId="6" borderId="37"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28"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29"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1" fillId="5" borderId="38" xfId="0" applyFont="1" applyFill="1" applyBorder="1" applyAlignment="1">
      <alignment horizontal="left" vertical="center"/>
    </xf>
    <xf numFmtId="0" fontId="11" fillId="5" borderId="39" xfId="0" applyFont="1" applyFill="1" applyBorder="1" applyAlignment="1">
      <alignment horizontal="left" vertical="center"/>
    </xf>
    <xf numFmtId="0" fontId="11" fillId="5" borderId="40"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center"/>
    </xf>
    <xf numFmtId="0" fontId="12" fillId="0" borderId="37" xfId="0" applyFont="1" applyFill="1" applyBorder="1" applyAlignment="1">
      <alignment horizontal="left" vertical="center"/>
    </xf>
    <xf numFmtId="14" fontId="11" fillId="5" borderId="42" xfId="0" applyNumberFormat="1" applyFont="1" applyFill="1" applyBorder="1" applyAlignment="1">
      <alignment horizontal="center" vertical="center"/>
    </xf>
    <xf numFmtId="14" fontId="11" fillId="5" borderId="39" xfId="0" applyNumberFormat="1" applyFont="1" applyFill="1" applyBorder="1" applyAlignment="1">
      <alignment horizontal="center" vertical="center"/>
    </xf>
    <xf numFmtId="14" fontId="11" fillId="5" borderId="40" xfId="0" applyNumberFormat="1" applyFont="1" applyFill="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11" fillId="2" borderId="2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9" xfId="0" applyFont="1" applyFill="1" applyBorder="1" applyAlignment="1">
      <alignment horizontal="center" vertical="center"/>
    </xf>
    <xf numFmtId="0" fontId="20" fillId="0" borderId="33"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2" fillId="2" borderId="1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2" fillId="6" borderId="28"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29" xfId="0" applyFont="1" applyFill="1" applyBorder="1" applyAlignment="1">
      <alignment horizontal="left" vertical="center" indent="2"/>
    </xf>
    <xf numFmtId="0" fontId="12" fillId="6" borderId="30"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wrapText="1"/>
    </xf>
    <xf numFmtId="0" fontId="12" fillId="6" borderId="32" xfId="0" applyFont="1" applyFill="1" applyBorder="1" applyAlignment="1" applyProtection="1">
      <alignment horizontal="left" vertical="center" wrapText="1"/>
    </xf>
    <xf numFmtId="0" fontId="12" fillId="0" borderId="28"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29" xfId="0" applyFont="1" applyFill="1" applyBorder="1" applyAlignment="1">
      <alignment horizontal="left" vertical="center" indent="2"/>
    </xf>
    <xf numFmtId="0" fontId="35" fillId="6" borderId="41" xfId="2" applyFont="1" applyFill="1" applyBorder="1" applyAlignment="1" applyProtection="1">
      <alignment horizontal="left" vertical="center"/>
    </xf>
    <xf numFmtId="0" fontId="35" fillId="6" borderId="31" xfId="2" applyFont="1" applyFill="1" applyBorder="1" applyAlignment="1" applyProtection="1">
      <alignment horizontal="left" vertical="center"/>
    </xf>
    <xf numFmtId="0" fontId="35" fillId="6" borderId="32" xfId="2" applyFont="1" applyFill="1" applyBorder="1" applyAlignment="1" applyProtection="1">
      <alignment horizontal="left" vertical="center"/>
    </xf>
    <xf numFmtId="0" fontId="35" fillId="6" borderId="5" xfId="2" applyFont="1" applyFill="1" applyBorder="1" applyAlignment="1" applyProtection="1">
      <alignment horizontal="left" vertical="center"/>
    </xf>
    <xf numFmtId="0" fontId="35" fillId="6" borderId="1" xfId="2" applyFont="1" applyFill="1" applyBorder="1" applyAlignment="1" applyProtection="1">
      <alignment horizontal="left" vertical="center"/>
    </xf>
    <xf numFmtId="0" fontId="35" fillId="6" borderId="29" xfId="2" applyFont="1" applyFill="1" applyBorder="1" applyAlignment="1" applyProtection="1">
      <alignment horizontal="left" vertical="center"/>
    </xf>
    <xf numFmtId="0" fontId="35" fillId="0" borderId="5" xfId="2" applyFont="1" applyFill="1" applyBorder="1" applyAlignment="1" applyProtection="1">
      <alignment horizontal="left" vertical="center"/>
    </xf>
    <xf numFmtId="0" fontId="35" fillId="0" borderId="1" xfId="2" applyFont="1" applyFill="1" applyBorder="1" applyAlignment="1" applyProtection="1">
      <alignment horizontal="left" vertical="center"/>
    </xf>
    <xf numFmtId="0" fontId="35" fillId="0" borderId="29"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29"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29" xfId="0" applyFont="1" applyFill="1" applyBorder="1" applyAlignment="1">
      <alignment horizontal="left" vertical="center"/>
    </xf>
    <xf numFmtId="0" fontId="35" fillId="6" borderId="23" xfId="2" applyFont="1" applyFill="1" applyBorder="1" applyAlignment="1" applyProtection="1">
      <alignment horizontal="left" vertical="center"/>
    </xf>
    <xf numFmtId="0" fontId="35" fillId="6" borderId="3" xfId="2" applyFont="1" applyFill="1" applyBorder="1" applyAlignment="1" applyProtection="1">
      <alignment horizontal="left" vertical="center"/>
    </xf>
    <xf numFmtId="0" fontId="35" fillId="6" borderId="37" xfId="2" applyFont="1" applyFill="1" applyBorder="1" applyAlignment="1" applyProtection="1">
      <alignment horizontal="left" vertical="center"/>
    </xf>
    <xf numFmtId="0" fontId="32" fillId="2" borderId="28" xfId="0" applyFont="1" applyFill="1" applyBorder="1" applyAlignment="1">
      <alignment horizontal="center" vertical="center"/>
    </xf>
    <xf numFmtId="166" fontId="12" fillId="6" borderId="0" xfId="0" applyNumberFormat="1" applyFont="1" applyFill="1"/>
  </cellXfs>
  <cellStyles count="139">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xfId="138" builtinId="4"/>
    <cellStyle name="Currency 2" xfId="10" xr:uid="{00000000-0005-0000-0000-000008000000}"/>
    <cellStyle name="Currency 2 2" xfId="115" xr:uid="{00000000-0005-0000-0000-000009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lhodge@v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80" zoomScaleNormal="80" workbookViewId="0">
      <selection activeCell="A11" sqref="A11"/>
    </sheetView>
  </sheetViews>
  <sheetFormatPr defaultColWidth="14.42578125" defaultRowHeight="12.75" x14ac:dyDescent="0.2"/>
  <cols>
    <col min="1" max="1" width="190.42578125" style="144" customWidth="1"/>
    <col min="2" max="2" width="19" style="144" customWidth="1"/>
    <col min="3" max="26" width="164.42578125" style="144" customWidth="1"/>
    <col min="27" max="16384" width="14.42578125" style="144"/>
  </cols>
  <sheetData>
    <row r="1" spans="1:26" ht="21" customHeight="1" x14ac:dyDescent="0.2">
      <c r="A1" s="142" t="s">
        <v>226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ht="21" customHeight="1" x14ac:dyDescent="0.2">
      <c r="A2" s="145" t="s">
        <v>146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23.45" customHeight="1" x14ac:dyDescent="0.2">
      <c r="A3" s="142" t="s">
        <v>252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21" customHeight="1" x14ac:dyDescent="0.2">
      <c r="A4" s="146" t="s">
        <v>147</v>
      </c>
      <c r="B4" s="143"/>
      <c r="C4" s="143"/>
      <c r="D4" s="143"/>
      <c r="E4" s="143"/>
      <c r="F4" s="143"/>
      <c r="G4" s="143"/>
      <c r="H4" s="143"/>
      <c r="I4" s="143"/>
      <c r="J4" s="143"/>
      <c r="K4" s="143"/>
      <c r="L4" s="143"/>
      <c r="M4" s="143"/>
      <c r="N4" s="143"/>
      <c r="O4" s="143"/>
      <c r="P4" s="143"/>
      <c r="Q4" s="143"/>
      <c r="R4" s="143"/>
      <c r="S4" s="143"/>
      <c r="T4" s="143"/>
      <c r="U4" s="143"/>
      <c r="V4" s="143"/>
      <c r="W4" s="143"/>
      <c r="X4" s="143"/>
      <c r="Y4" s="143"/>
      <c r="Z4" s="143"/>
    </row>
    <row r="5" spans="1:26" ht="92.25" customHeight="1" x14ac:dyDescent="0.2">
      <c r="A5" s="147" t="s">
        <v>227</v>
      </c>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ht="21" customHeight="1" x14ac:dyDescent="0.2">
      <c r="A6" s="146" t="s">
        <v>228</v>
      </c>
      <c r="B6" s="149"/>
      <c r="C6" s="149"/>
      <c r="D6" s="149"/>
      <c r="E6" s="149"/>
      <c r="F6" s="149"/>
      <c r="G6" s="149"/>
      <c r="H6" s="149"/>
      <c r="I6" s="149"/>
      <c r="J6" s="149"/>
      <c r="K6" s="149"/>
      <c r="L6" s="149"/>
      <c r="M6" s="149"/>
      <c r="N6" s="149"/>
      <c r="O6" s="149"/>
      <c r="P6" s="149"/>
      <c r="Q6" s="149"/>
      <c r="R6" s="149"/>
      <c r="S6" s="149"/>
      <c r="T6" s="149"/>
      <c r="U6" s="149"/>
      <c r="V6" s="149"/>
      <c r="W6" s="149"/>
      <c r="X6" s="149"/>
      <c r="Y6" s="149"/>
      <c r="Z6" s="149"/>
    </row>
    <row r="7" spans="1:26" ht="54.95" customHeight="1" x14ac:dyDescent="0.2">
      <c r="A7" s="150" t="s">
        <v>229</v>
      </c>
      <c r="B7" s="148"/>
      <c r="C7" s="148"/>
      <c r="D7" s="148"/>
      <c r="E7" s="148"/>
      <c r="F7" s="148"/>
      <c r="G7" s="148"/>
      <c r="H7" s="148"/>
      <c r="I7" s="148"/>
      <c r="J7" s="148"/>
      <c r="K7" s="148"/>
      <c r="L7" s="148"/>
      <c r="M7" s="148"/>
      <c r="N7" s="148"/>
      <c r="O7" s="148"/>
      <c r="P7" s="148"/>
      <c r="Q7" s="148"/>
      <c r="R7" s="148"/>
      <c r="S7" s="148"/>
      <c r="T7" s="148"/>
      <c r="U7" s="148"/>
      <c r="V7" s="148"/>
      <c r="W7" s="148"/>
      <c r="X7" s="148"/>
      <c r="Y7" s="148"/>
      <c r="Z7" s="148"/>
    </row>
    <row r="8" spans="1:26" ht="61.5" customHeight="1" thickBot="1" x14ac:dyDescent="0.25">
      <c r="A8" s="151" t="s">
        <v>230</v>
      </c>
      <c r="B8" s="148"/>
      <c r="C8" s="148"/>
      <c r="D8" s="148"/>
      <c r="E8" s="148"/>
      <c r="F8" s="148"/>
      <c r="G8" s="148"/>
      <c r="H8" s="148"/>
      <c r="I8" s="148"/>
      <c r="J8" s="148"/>
      <c r="K8" s="148"/>
      <c r="L8" s="148"/>
      <c r="M8" s="148"/>
      <c r="N8" s="148"/>
      <c r="O8" s="148"/>
      <c r="P8" s="148"/>
      <c r="Q8" s="148"/>
      <c r="R8" s="148"/>
      <c r="S8" s="148"/>
      <c r="T8" s="148"/>
      <c r="U8" s="148"/>
      <c r="V8" s="148"/>
      <c r="W8" s="148"/>
      <c r="X8" s="148"/>
      <c r="Y8" s="148"/>
      <c r="Z8" s="148"/>
    </row>
    <row r="9" spans="1:26" ht="33" customHeight="1" x14ac:dyDescent="0.2">
      <c r="A9" s="152" t="s">
        <v>231</v>
      </c>
      <c r="B9" s="148"/>
      <c r="C9" s="148"/>
      <c r="D9" s="148"/>
      <c r="E9" s="148"/>
      <c r="F9" s="148"/>
      <c r="G9" s="148"/>
      <c r="H9" s="148"/>
      <c r="I9" s="148"/>
      <c r="J9" s="148"/>
      <c r="K9" s="148"/>
      <c r="L9" s="148"/>
      <c r="M9" s="148"/>
      <c r="N9" s="148"/>
      <c r="O9" s="148"/>
      <c r="P9" s="148"/>
      <c r="Q9" s="148"/>
      <c r="R9" s="148"/>
      <c r="S9" s="148"/>
      <c r="T9" s="148"/>
      <c r="U9" s="148"/>
      <c r="V9" s="148"/>
      <c r="W9" s="148"/>
      <c r="X9" s="148"/>
      <c r="Y9" s="148"/>
      <c r="Z9" s="148"/>
    </row>
    <row r="10" spans="1:26" ht="22.5" customHeight="1" x14ac:dyDescent="0.2">
      <c r="A10" s="153" t="s">
        <v>232</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1:26" s="156" customFormat="1" ht="255" customHeight="1" x14ac:dyDescent="0.2">
      <c r="A11" s="154" t="s">
        <v>233</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row>
    <row r="12" spans="1:26" s="156" customFormat="1" ht="21.95" customHeight="1" x14ac:dyDescent="0.2">
      <c r="A12" s="157" t="s">
        <v>234</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row>
    <row r="13" spans="1:26" ht="23.25" customHeight="1" x14ac:dyDescent="0.2">
      <c r="A13" s="157" t="s">
        <v>208</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row>
    <row r="14" spans="1:26" ht="57" customHeight="1" x14ac:dyDescent="0.2">
      <c r="A14" s="158" t="s">
        <v>199</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row>
    <row r="15" spans="1:26" ht="21" customHeight="1" x14ac:dyDescent="0.2">
      <c r="A15" s="159" t="s">
        <v>197</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row>
    <row r="16" spans="1:26" ht="60.75" customHeight="1" x14ac:dyDescent="0.2">
      <c r="A16" s="158" t="s">
        <v>235</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row>
    <row r="17" spans="1:26" ht="21" customHeight="1" x14ac:dyDescent="0.2">
      <c r="A17" s="159" t="s">
        <v>198</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row>
    <row r="18" spans="1:26" ht="163.5" customHeight="1" x14ac:dyDescent="0.2">
      <c r="A18" s="150" t="s">
        <v>236</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row>
    <row r="19" spans="1:26" ht="37.5" customHeight="1" x14ac:dyDescent="0.2">
      <c r="A19" s="161" t="s">
        <v>237</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row>
    <row r="20" spans="1:26" ht="39.75" customHeight="1" x14ac:dyDescent="0.2">
      <c r="A20" s="162" t="s">
        <v>238</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row>
    <row r="21" spans="1:26" ht="21" customHeight="1" x14ac:dyDescent="0.2">
      <c r="A21" s="163" t="s">
        <v>176</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21" customHeight="1" x14ac:dyDescent="0.2">
      <c r="A22" s="163" t="s">
        <v>177</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ht="21" customHeight="1" x14ac:dyDescent="0.2">
      <c r="A23" s="164" t="s">
        <v>178</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row>
    <row r="24" spans="1:26" ht="127.5" customHeight="1" x14ac:dyDescent="0.2">
      <c r="A24" s="147" t="s">
        <v>239</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row>
    <row r="25" spans="1:26" ht="21" customHeight="1" x14ac:dyDescent="0.2">
      <c r="A25" s="159" t="s">
        <v>209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row>
    <row r="26" spans="1:26" ht="70.5" customHeight="1" x14ac:dyDescent="0.2">
      <c r="A26" s="158" t="s">
        <v>210</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row>
    <row r="27" spans="1:26" ht="21" customHeight="1" x14ac:dyDescent="0.2">
      <c r="A27" s="165" t="s">
        <v>200</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97.5" customHeight="1" x14ac:dyDescent="0.2">
      <c r="A28" s="167" t="s">
        <v>240</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row>
    <row r="29" spans="1:26" ht="21" customHeight="1" x14ac:dyDescent="0.2">
      <c r="A29" s="168" t="s">
        <v>148</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row>
    <row r="30" spans="1:26" ht="21" customHeight="1" x14ac:dyDescent="0.2">
      <c r="A30" s="169" t="s">
        <v>241</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21" customHeight="1" x14ac:dyDescent="0.2">
      <c r="A31" s="169" t="s">
        <v>149</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21" customHeight="1" x14ac:dyDescent="0.2">
      <c r="A32" s="169" t="s">
        <v>150</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1:26" ht="21" customHeight="1" x14ac:dyDescent="0.2">
      <c r="A33" s="169" t="s">
        <v>151</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34" spans="1:26" ht="21" customHeight="1" x14ac:dyDescent="0.2">
      <c r="A34" s="169" t="s">
        <v>152</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row>
    <row r="35" spans="1:26" ht="21" customHeight="1" x14ac:dyDescent="0.2">
      <c r="A35" s="159" t="s">
        <v>212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row>
    <row r="36" spans="1:26" ht="21" customHeight="1" x14ac:dyDescent="0.2">
      <c r="A36" s="170" t="s">
        <v>153</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row r="37" spans="1:26" ht="145.5" customHeight="1" x14ac:dyDescent="0.2">
      <c r="A37" s="171" t="s">
        <v>154</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row>
    <row r="38" spans="1:26" ht="57.75" customHeight="1" x14ac:dyDescent="0.2">
      <c r="A38" s="171" t="s">
        <v>155</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row>
    <row r="39" spans="1:26" ht="64.5" customHeight="1" x14ac:dyDescent="0.2">
      <c r="A39" s="171" t="s">
        <v>156</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row>
    <row r="40" spans="1:26" ht="93" customHeight="1" x14ac:dyDescent="0.2">
      <c r="A40" s="171" t="s">
        <v>157</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row>
    <row r="41" spans="1:26" ht="28.5" customHeight="1" x14ac:dyDescent="0.2">
      <c r="A41" s="171" t="s">
        <v>158</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row>
    <row r="42" spans="1:26" ht="26.25" customHeight="1" x14ac:dyDescent="0.2">
      <c r="A42" s="173" t="s">
        <v>159</v>
      </c>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row>
    <row r="43" spans="1:26" ht="36" customHeight="1" x14ac:dyDescent="0.2">
      <c r="A43" s="171" t="s">
        <v>160</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row>
    <row r="44" spans="1:26" ht="20.25" customHeight="1" x14ac:dyDescent="0.2">
      <c r="A44" s="171" t="s">
        <v>161</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row>
    <row r="45" spans="1:26" ht="21.75" customHeight="1" x14ac:dyDescent="0.2">
      <c r="A45" s="171" t="s">
        <v>162</v>
      </c>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row>
    <row r="46" spans="1:26" ht="24.75" customHeight="1" x14ac:dyDescent="0.2">
      <c r="A46" s="173" t="s">
        <v>163</v>
      </c>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row>
    <row r="47" spans="1:26" ht="17.25" customHeight="1" x14ac:dyDescent="0.2">
      <c r="A47" s="173" t="s">
        <v>164</v>
      </c>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row>
    <row r="48" spans="1:26" ht="35.25" customHeight="1" x14ac:dyDescent="0.2">
      <c r="A48" s="173" t="s">
        <v>165</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row>
    <row r="49" spans="1:26" ht="57" customHeight="1" x14ac:dyDescent="0.2">
      <c r="A49" s="173" t="s">
        <v>166</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row>
    <row r="50" spans="1:26" ht="62.25" customHeight="1" x14ac:dyDescent="0.2">
      <c r="A50" s="173" t="s">
        <v>167</v>
      </c>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row>
    <row r="51" spans="1:26" ht="122.25" customHeight="1" x14ac:dyDescent="0.2">
      <c r="A51" s="173" t="s">
        <v>168</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row>
    <row r="52" spans="1:26" ht="69.75" customHeight="1" x14ac:dyDescent="0.2">
      <c r="A52" s="173" t="s">
        <v>169</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row>
    <row r="53" spans="1:26" ht="24" customHeight="1" x14ac:dyDescent="0.2">
      <c r="A53" s="173" t="s">
        <v>170</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row>
    <row r="54" spans="1:26" ht="23.25" customHeight="1" x14ac:dyDescent="0.2">
      <c r="A54" s="173" t="s">
        <v>171</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row>
    <row r="55" spans="1:26" ht="101.45" customHeight="1" x14ac:dyDescent="0.2">
      <c r="A55" s="173" t="s">
        <v>172</v>
      </c>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51.75" customHeight="1" x14ac:dyDescent="0.2">
      <c r="A56" s="173" t="s">
        <v>173</v>
      </c>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row>
    <row r="57" spans="1:26" ht="89.25" customHeight="1" x14ac:dyDescent="0.2">
      <c r="A57" s="173" t="s">
        <v>174</v>
      </c>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row>
    <row r="58" spans="1:26" ht="32.25" customHeight="1" x14ac:dyDescent="0.2">
      <c r="A58" s="173" t="s">
        <v>175</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row>
    <row r="59" spans="1:26" ht="15.75" hidden="1" customHeight="1" x14ac:dyDescent="0.2">
      <c r="A59" s="174"/>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5.75" hidden="1" customHeight="1" x14ac:dyDescent="0.2">
      <c r="A60" s="174"/>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5.75" hidden="1" customHeight="1" x14ac:dyDescent="0.2">
      <c r="A61" s="174"/>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5.75" customHeight="1" x14ac:dyDescent="0.2">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ht="15.75" customHeight="1" x14ac:dyDescent="0.2">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5.75" customHeight="1" x14ac:dyDescent="0.2">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5.75" customHeight="1" x14ac:dyDescent="0.2">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5.75" customHeight="1" x14ac:dyDescent="0.2">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5.75" customHeight="1" x14ac:dyDescent="0.2">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5.75" customHeight="1" x14ac:dyDescent="0.2">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5.75" customHeight="1" x14ac:dyDescent="0.2">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5.75" customHeight="1" x14ac:dyDescent="0.2">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5.75" customHeight="1" x14ac:dyDescent="0.2">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5.75" customHeight="1" x14ac:dyDescent="0.2">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5.75" customHeight="1" x14ac:dyDescent="0.2">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5.75" customHeight="1" x14ac:dyDescent="0.2">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5.75" customHeight="1" x14ac:dyDescent="0.2">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5.75" customHeight="1" x14ac:dyDescent="0.2">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5.75" customHeight="1" x14ac:dyDescent="0.2">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5.75" customHeight="1" x14ac:dyDescent="0.2">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5.75" customHeight="1" x14ac:dyDescent="0.2">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5.75" customHeight="1" x14ac:dyDescent="0.2">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5.75" customHeight="1" x14ac:dyDescent="0.2">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5.75" customHeight="1" x14ac:dyDescent="0.2">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5.75" customHeight="1" x14ac:dyDescent="0.2">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5.75" customHeight="1" x14ac:dyDescent="0.2">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5.75" customHeight="1" x14ac:dyDescent="0.2">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5.75" customHeight="1" x14ac:dyDescent="0.2">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5.75" customHeight="1" x14ac:dyDescent="0.2">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5.75" customHeight="1" x14ac:dyDescent="0.2">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5.75" customHeight="1" x14ac:dyDescent="0.2">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5.75" customHeight="1" x14ac:dyDescent="0.2">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5.75" customHeight="1" x14ac:dyDescent="0.2">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5.75" customHeight="1" x14ac:dyDescent="0.2">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5.75" customHeight="1" x14ac:dyDescent="0.2">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5.75" customHeight="1" x14ac:dyDescent="0.2">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5.75" customHeight="1" x14ac:dyDescent="0.2">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5.75" customHeight="1" x14ac:dyDescent="0.2">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5.75" customHeight="1" x14ac:dyDescent="0.2">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5.75" customHeight="1" x14ac:dyDescent="0.2">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5.75" customHeight="1" x14ac:dyDescent="0.2">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5.75" customHeight="1" x14ac:dyDescent="0.2">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5.75" customHeight="1" x14ac:dyDescent="0.2">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5.75" customHeight="1" x14ac:dyDescent="0.2">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5.75" customHeight="1" x14ac:dyDescent="0.2">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5.75" customHeight="1" x14ac:dyDescent="0.2">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5.75" customHeight="1" x14ac:dyDescent="0.2">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5.75" customHeight="1" x14ac:dyDescent="0.2">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5.75" customHeight="1" x14ac:dyDescent="0.2">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5.75" customHeight="1" x14ac:dyDescent="0.2">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5.75" customHeight="1" x14ac:dyDescent="0.2">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5.75" customHeight="1" x14ac:dyDescent="0.2">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5.75" customHeight="1" x14ac:dyDescent="0.2">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5.75" customHeight="1" x14ac:dyDescent="0.2">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5.75" customHeight="1" x14ac:dyDescent="0.2">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5.75" customHeight="1" x14ac:dyDescent="0.2">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5.75" customHeight="1" x14ac:dyDescent="0.2">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5.75" customHeight="1" x14ac:dyDescent="0.2">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5.75" customHeight="1" x14ac:dyDescent="0.2">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5.75" customHeight="1" x14ac:dyDescent="0.2">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5.75" customHeight="1" x14ac:dyDescent="0.2">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5.75" customHeight="1" x14ac:dyDescent="0.2">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5.75" customHeight="1" x14ac:dyDescent="0.2">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5.75" customHeight="1" x14ac:dyDescent="0.2">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5.75" customHeight="1" x14ac:dyDescent="0.2">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5.75" customHeight="1" x14ac:dyDescent="0.2">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5.75" customHeight="1" x14ac:dyDescent="0.2">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5.75" customHeight="1" x14ac:dyDescent="0.2">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5.75" customHeight="1" x14ac:dyDescent="0.2">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5.75" customHeight="1" x14ac:dyDescent="0.2">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5.75" customHeight="1" x14ac:dyDescent="0.2">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5.75" customHeight="1" x14ac:dyDescent="0.2">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5.75" customHeight="1" x14ac:dyDescent="0.2">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5.75" customHeight="1" x14ac:dyDescent="0.2">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5.75" customHeight="1" x14ac:dyDescent="0.2">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5.75" customHeight="1" x14ac:dyDescent="0.2">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5.75" customHeight="1" x14ac:dyDescent="0.2">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5.75" customHeight="1" x14ac:dyDescent="0.2">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5.75" customHeight="1" x14ac:dyDescent="0.2">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5.75" customHeight="1" x14ac:dyDescent="0.2">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5.75" customHeight="1" x14ac:dyDescent="0.2">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5.75" customHeight="1" x14ac:dyDescent="0.2">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5.75" customHeight="1" x14ac:dyDescent="0.2">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5.75" customHeight="1" x14ac:dyDescent="0.2">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5.75" customHeight="1" x14ac:dyDescent="0.2">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5.75" customHeight="1" x14ac:dyDescent="0.2">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5.75" customHeight="1" x14ac:dyDescent="0.2">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5.75" customHeight="1" x14ac:dyDescent="0.2">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5.75" customHeight="1" x14ac:dyDescent="0.2">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5.75" customHeight="1" x14ac:dyDescent="0.2">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5.75" customHeight="1" x14ac:dyDescent="0.2">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5.75" customHeight="1" x14ac:dyDescent="0.2">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5.75" customHeight="1" x14ac:dyDescent="0.2">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5.75" customHeight="1" x14ac:dyDescent="0.2">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5.75" customHeight="1" x14ac:dyDescent="0.2">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5.75" customHeight="1" x14ac:dyDescent="0.2">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5.75" customHeight="1" x14ac:dyDescent="0.2">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5.75" customHeight="1" x14ac:dyDescent="0.2">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5.75" customHeight="1" x14ac:dyDescent="0.2">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5.75" customHeight="1" x14ac:dyDescent="0.2">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5.75" customHeight="1" x14ac:dyDescent="0.2">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5.75" customHeight="1" x14ac:dyDescent="0.2">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5.75" customHeight="1" x14ac:dyDescent="0.2">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5.75" customHeight="1" x14ac:dyDescent="0.2">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5.75" customHeight="1" x14ac:dyDescent="0.2">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5.75" customHeight="1" x14ac:dyDescent="0.2">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5.75" customHeight="1" x14ac:dyDescent="0.2">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5.75" customHeight="1" x14ac:dyDescent="0.2">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5.75" customHeight="1" x14ac:dyDescent="0.2">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5.75" customHeight="1" x14ac:dyDescent="0.2">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5.75" customHeight="1" x14ac:dyDescent="0.2">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5.75" customHeight="1" x14ac:dyDescent="0.2">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5.75" customHeight="1" x14ac:dyDescent="0.2">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5.75" customHeight="1" x14ac:dyDescent="0.2">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5.75" customHeight="1" x14ac:dyDescent="0.2">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5.75" customHeight="1" x14ac:dyDescent="0.2">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5.75" customHeight="1" x14ac:dyDescent="0.2">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5.75" customHeight="1" x14ac:dyDescent="0.2">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5.75" customHeight="1" x14ac:dyDescent="0.2">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5.75" customHeight="1" x14ac:dyDescent="0.2">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5.75" customHeight="1" x14ac:dyDescent="0.2">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5.75" customHeight="1" x14ac:dyDescent="0.2">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5.75" customHeight="1" x14ac:dyDescent="0.2">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5.75" customHeight="1" x14ac:dyDescent="0.2">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5.75" customHeight="1" x14ac:dyDescent="0.2">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5.75" customHeight="1" x14ac:dyDescent="0.2">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5.75" customHeight="1" x14ac:dyDescent="0.2">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5.75" customHeight="1" x14ac:dyDescent="0.2">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5.75" customHeight="1" x14ac:dyDescent="0.2">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5.75" customHeight="1" x14ac:dyDescent="0.2">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5.75" customHeight="1" x14ac:dyDescent="0.2">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5.75" customHeight="1" x14ac:dyDescent="0.2">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5.75" customHeight="1" x14ac:dyDescent="0.2">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5.75" customHeight="1" x14ac:dyDescent="0.2">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5.75" customHeight="1" x14ac:dyDescent="0.2">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5.75" customHeight="1" x14ac:dyDescent="0.2">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5.75" customHeight="1" x14ac:dyDescent="0.2">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5.75" customHeight="1" x14ac:dyDescent="0.2">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5.75" customHeight="1" x14ac:dyDescent="0.2">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5.75" customHeight="1" x14ac:dyDescent="0.2">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5.75" customHeight="1" x14ac:dyDescent="0.2">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5.75" customHeight="1" x14ac:dyDescent="0.2">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5.75" customHeight="1" x14ac:dyDescent="0.2">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5.75" customHeight="1" x14ac:dyDescent="0.2">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5.75" customHeight="1" x14ac:dyDescent="0.2">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5.75" customHeight="1" x14ac:dyDescent="0.2">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5.75" customHeight="1" x14ac:dyDescent="0.2">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5.75" customHeight="1" x14ac:dyDescent="0.2">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5.75" customHeight="1" x14ac:dyDescent="0.2">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5.75" customHeight="1" x14ac:dyDescent="0.2">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5.75" customHeight="1" x14ac:dyDescent="0.2">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5.75" customHeight="1" x14ac:dyDescent="0.2">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5.75" customHeight="1" x14ac:dyDescent="0.2">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5.75" customHeight="1" x14ac:dyDescent="0.2">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5.75" customHeight="1" x14ac:dyDescent="0.2">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5.75" customHeight="1" x14ac:dyDescent="0.2">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5.75" customHeight="1" x14ac:dyDescent="0.2">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5.75" customHeight="1" x14ac:dyDescent="0.2">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5.75" customHeight="1" x14ac:dyDescent="0.2">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5.75" customHeight="1" x14ac:dyDescent="0.2">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5.75" customHeight="1" x14ac:dyDescent="0.2">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5.75" customHeight="1" x14ac:dyDescent="0.2">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5.75" customHeight="1" x14ac:dyDescent="0.2">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5.75" customHeight="1" x14ac:dyDescent="0.2">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5.75" customHeight="1" x14ac:dyDescent="0.2">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5.75" customHeight="1" x14ac:dyDescent="0.2">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5.75" customHeight="1" x14ac:dyDescent="0.2">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5.75" customHeight="1" x14ac:dyDescent="0.2">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5.75" customHeight="1" x14ac:dyDescent="0.2">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5.75" customHeight="1" x14ac:dyDescent="0.2">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5.75" customHeight="1" x14ac:dyDescent="0.2">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5.75" customHeight="1" x14ac:dyDescent="0.2">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5.75" customHeight="1" x14ac:dyDescent="0.2">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5.75" customHeight="1" x14ac:dyDescent="0.2">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5.75" customHeight="1" x14ac:dyDescent="0.2">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5.75" customHeight="1" x14ac:dyDescent="0.2">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5.75" customHeight="1" x14ac:dyDescent="0.2">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5.75" customHeight="1" x14ac:dyDescent="0.2">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5.75" customHeight="1" x14ac:dyDescent="0.2">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5.75" customHeight="1" x14ac:dyDescent="0.2">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5.75" customHeight="1" x14ac:dyDescent="0.2">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5.75" customHeight="1" x14ac:dyDescent="0.2">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5.75" customHeight="1" x14ac:dyDescent="0.2">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5.75" customHeight="1" x14ac:dyDescent="0.2">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5.75" customHeight="1" x14ac:dyDescent="0.2">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5.75" customHeight="1" x14ac:dyDescent="0.2">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5.75" customHeight="1" x14ac:dyDescent="0.2">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5.75" customHeight="1" x14ac:dyDescent="0.2">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5.75" customHeight="1" x14ac:dyDescent="0.2">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5.75" customHeight="1" x14ac:dyDescent="0.2">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5.75" customHeight="1" x14ac:dyDescent="0.2">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5.75" customHeight="1" x14ac:dyDescent="0.2">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5.75" customHeight="1" x14ac:dyDescent="0.2">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5.75" customHeight="1" x14ac:dyDescent="0.2">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5.75" customHeight="1" x14ac:dyDescent="0.2">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5.75" customHeight="1" x14ac:dyDescent="0.2">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5.75" customHeight="1" x14ac:dyDescent="0.2">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5.75" customHeight="1" x14ac:dyDescent="0.2">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5.75" customHeight="1" x14ac:dyDescent="0.2">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5.75" customHeight="1" x14ac:dyDescent="0.2">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5.75" customHeight="1" x14ac:dyDescent="0.2">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5.75" customHeight="1" x14ac:dyDescent="0.2">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5.75" customHeight="1" x14ac:dyDescent="0.2">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5.75" customHeight="1" x14ac:dyDescent="0.2">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5.75" customHeight="1" x14ac:dyDescent="0.2">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5.75" customHeight="1" x14ac:dyDescent="0.2">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5.75" customHeight="1" x14ac:dyDescent="0.2">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5.75" customHeight="1" x14ac:dyDescent="0.2">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5.75" customHeight="1" x14ac:dyDescent="0.2">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5.75" customHeight="1" x14ac:dyDescent="0.2">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5.75" customHeight="1" x14ac:dyDescent="0.2">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5.75" customHeight="1" x14ac:dyDescent="0.2">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5.75" customHeight="1" x14ac:dyDescent="0.2">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5.75" customHeight="1" x14ac:dyDescent="0.2">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5.75" customHeight="1" x14ac:dyDescent="0.2">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5.75" customHeight="1" x14ac:dyDescent="0.2">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5.75" customHeight="1" x14ac:dyDescent="0.2">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5.75" customHeight="1" x14ac:dyDescent="0.2">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5.75" customHeight="1" x14ac:dyDescent="0.2">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5.75" customHeight="1" x14ac:dyDescent="0.2">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5.75" customHeight="1" x14ac:dyDescent="0.2">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5.75" customHeight="1" x14ac:dyDescent="0.2">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5.75" customHeight="1" x14ac:dyDescent="0.2">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5.75" customHeight="1" x14ac:dyDescent="0.2">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5.75" customHeight="1" x14ac:dyDescent="0.2">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5.75" customHeight="1" x14ac:dyDescent="0.2">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5.75" customHeight="1" x14ac:dyDescent="0.2">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5.75" customHeight="1" x14ac:dyDescent="0.2">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5.75" customHeight="1" x14ac:dyDescent="0.2">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5.75" customHeight="1" x14ac:dyDescent="0.2">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5.75" customHeight="1" x14ac:dyDescent="0.2">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5.75" customHeight="1" x14ac:dyDescent="0.2">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5.75" customHeight="1" x14ac:dyDescent="0.2">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5.75" customHeight="1" x14ac:dyDescent="0.2">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5.75" customHeight="1" x14ac:dyDescent="0.2">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5.75" customHeight="1" x14ac:dyDescent="0.2">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5.75" customHeight="1" x14ac:dyDescent="0.2">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5.75" customHeight="1" x14ac:dyDescent="0.2">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5.75" customHeight="1" x14ac:dyDescent="0.2">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5.75" customHeight="1" x14ac:dyDescent="0.2">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5.75" customHeight="1" x14ac:dyDescent="0.2">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5.75" customHeight="1" x14ac:dyDescent="0.2">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5.75" customHeight="1" x14ac:dyDescent="0.2">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5.75" customHeight="1" x14ac:dyDescent="0.2">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5.75" customHeight="1" x14ac:dyDescent="0.2">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5.75" customHeight="1" x14ac:dyDescent="0.2">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5.75" customHeight="1" x14ac:dyDescent="0.2">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5.75" customHeight="1" x14ac:dyDescent="0.2">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5.75" customHeight="1" x14ac:dyDescent="0.2">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5.75" customHeight="1" x14ac:dyDescent="0.2">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5.75" customHeight="1" x14ac:dyDescent="0.2">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5.75" customHeight="1" x14ac:dyDescent="0.2">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5.75" customHeight="1" x14ac:dyDescent="0.2">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5.75" customHeight="1" x14ac:dyDescent="0.2">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5.75" customHeight="1" x14ac:dyDescent="0.2">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5.75" customHeight="1" x14ac:dyDescent="0.2">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5.75" customHeight="1" x14ac:dyDescent="0.2">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5.75" customHeight="1" x14ac:dyDescent="0.2">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5.75" customHeight="1" x14ac:dyDescent="0.2">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5.75" customHeight="1" x14ac:dyDescent="0.2">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5.75" customHeight="1" x14ac:dyDescent="0.2">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5.75" customHeight="1" x14ac:dyDescent="0.2">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5.75" customHeight="1" x14ac:dyDescent="0.2">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5.75" customHeight="1" x14ac:dyDescent="0.2">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5.75" customHeight="1" x14ac:dyDescent="0.2">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5.75" customHeight="1" x14ac:dyDescent="0.2">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5.75" customHeight="1" x14ac:dyDescent="0.2">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5.75" customHeight="1" x14ac:dyDescent="0.2">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5.75" customHeight="1" x14ac:dyDescent="0.2">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5.75" customHeight="1" x14ac:dyDescent="0.2">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5.75" customHeight="1" x14ac:dyDescent="0.2">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5.75" customHeight="1" x14ac:dyDescent="0.2">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5.75" customHeight="1" x14ac:dyDescent="0.2">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5.75" customHeight="1" x14ac:dyDescent="0.2">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5.75" customHeight="1" x14ac:dyDescent="0.2">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5.75" customHeight="1" x14ac:dyDescent="0.2">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5.75" customHeight="1" x14ac:dyDescent="0.2">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5.75" customHeight="1" x14ac:dyDescent="0.2">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5.75" customHeight="1" x14ac:dyDescent="0.2">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5.75" customHeight="1" x14ac:dyDescent="0.2">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5.75" customHeight="1" x14ac:dyDescent="0.2">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5.75" customHeight="1" x14ac:dyDescent="0.2">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5.75" customHeight="1" x14ac:dyDescent="0.2">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5.75" customHeight="1" x14ac:dyDescent="0.2">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5.75" customHeight="1" x14ac:dyDescent="0.2">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5.75" customHeight="1" x14ac:dyDescent="0.2">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5.75" customHeight="1" x14ac:dyDescent="0.2">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5.75" customHeight="1" x14ac:dyDescent="0.2">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5.75" customHeight="1" x14ac:dyDescent="0.2">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5.75" customHeight="1" x14ac:dyDescent="0.2">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5.75" customHeight="1" x14ac:dyDescent="0.2">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5.75" customHeight="1" x14ac:dyDescent="0.2">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5.75" customHeight="1" x14ac:dyDescent="0.2">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5.75" customHeight="1" x14ac:dyDescent="0.2">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5.75" customHeight="1" x14ac:dyDescent="0.2">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5.75" customHeight="1" x14ac:dyDescent="0.2">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5.75" customHeight="1" x14ac:dyDescent="0.2">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5.75" customHeight="1" x14ac:dyDescent="0.2">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5.75" customHeight="1" x14ac:dyDescent="0.2">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5.75" customHeight="1" x14ac:dyDescent="0.2">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5.75" customHeight="1" x14ac:dyDescent="0.2">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5.75" customHeight="1" x14ac:dyDescent="0.2">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5.75" customHeight="1" x14ac:dyDescent="0.2">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5.75" customHeight="1" x14ac:dyDescent="0.2">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5.75" customHeight="1" x14ac:dyDescent="0.2">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5.75" customHeight="1" x14ac:dyDescent="0.2">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5.75" customHeight="1" x14ac:dyDescent="0.2">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5.75" customHeight="1" x14ac:dyDescent="0.2">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5.75" customHeight="1" x14ac:dyDescent="0.2">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5.75" customHeight="1" x14ac:dyDescent="0.2">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5.75" customHeight="1" x14ac:dyDescent="0.2">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5.75" customHeight="1" x14ac:dyDescent="0.2">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5.75" customHeight="1" x14ac:dyDescent="0.2">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5.75" customHeight="1" x14ac:dyDescent="0.2">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5.75" customHeight="1" x14ac:dyDescent="0.2">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5.75" customHeight="1" x14ac:dyDescent="0.2">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5.75" customHeight="1" x14ac:dyDescent="0.2">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5.75" customHeight="1" x14ac:dyDescent="0.2">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5.75" customHeight="1" x14ac:dyDescent="0.2">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5.75" customHeight="1" x14ac:dyDescent="0.2">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5.75" customHeight="1" x14ac:dyDescent="0.2">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5.75" customHeight="1" x14ac:dyDescent="0.2">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5.75" customHeight="1" x14ac:dyDescent="0.2">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5.75" customHeight="1" x14ac:dyDescent="0.2">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5.75" customHeight="1" x14ac:dyDescent="0.2">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5.75" customHeight="1" x14ac:dyDescent="0.2">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5.75" customHeight="1" x14ac:dyDescent="0.2">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5.75" customHeight="1" x14ac:dyDescent="0.2">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5.75" customHeight="1" x14ac:dyDescent="0.2">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5.75" customHeight="1" x14ac:dyDescent="0.2">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5.75" customHeight="1" x14ac:dyDescent="0.2">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5.75" customHeight="1" x14ac:dyDescent="0.2">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5.75" customHeight="1" x14ac:dyDescent="0.2">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5.75" customHeight="1" x14ac:dyDescent="0.2">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5.75" customHeight="1" x14ac:dyDescent="0.2">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5.75" customHeight="1" x14ac:dyDescent="0.2">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5.75" customHeight="1" x14ac:dyDescent="0.2">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5.75" customHeight="1" x14ac:dyDescent="0.2">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5.75" customHeight="1" x14ac:dyDescent="0.2">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5.75" customHeight="1" x14ac:dyDescent="0.2">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5.75" customHeight="1" x14ac:dyDescent="0.2">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5.75" customHeight="1" x14ac:dyDescent="0.2">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5.75" customHeight="1" x14ac:dyDescent="0.2">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5.75" customHeight="1" x14ac:dyDescent="0.2">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5.75" customHeight="1" x14ac:dyDescent="0.2">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5.75" customHeight="1" x14ac:dyDescent="0.2">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5.75" customHeight="1" x14ac:dyDescent="0.2">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5.75" customHeight="1" x14ac:dyDescent="0.2">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5.75" customHeight="1" x14ac:dyDescent="0.2">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5.75" customHeight="1" x14ac:dyDescent="0.2">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5.75" customHeight="1" x14ac:dyDescent="0.2">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5.75" customHeight="1" x14ac:dyDescent="0.2">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5.75" customHeight="1" x14ac:dyDescent="0.2">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5.75" customHeight="1" x14ac:dyDescent="0.2">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5.75" customHeight="1" x14ac:dyDescent="0.2">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5.75" customHeight="1" x14ac:dyDescent="0.2">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5.75" customHeight="1" x14ac:dyDescent="0.2">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5.75" customHeight="1" x14ac:dyDescent="0.2">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5.75" customHeight="1" x14ac:dyDescent="0.2">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5.75" customHeight="1" x14ac:dyDescent="0.2">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5.75" customHeight="1" x14ac:dyDescent="0.2">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5.75" customHeight="1" x14ac:dyDescent="0.2">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5.75" customHeight="1" x14ac:dyDescent="0.2">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5.75" customHeight="1" x14ac:dyDescent="0.2">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5.75" customHeight="1" x14ac:dyDescent="0.2">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5.75" customHeight="1" x14ac:dyDescent="0.2">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5.75" customHeight="1" x14ac:dyDescent="0.2">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5.75" customHeight="1" x14ac:dyDescent="0.2">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5.75" customHeight="1" x14ac:dyDescent="0.2">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5.75" customHeight="1" x14ac:dyDescent="0.2">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5.75" customHeight="1" x14ac:dyDescent="0.2">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5.75" customHeight="1" x14ac:dyDescent="0.2">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5.75" customHeight="1" x14ac:dyDescent="0.2">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5.75" customHeight="1" x14ac:dyDescent="0.2">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5.75" customHeight="1" x14ac:dyDescent="0.2">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5.75" customHeight="1" x14ac:dyDescent="0.2">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5.75" customHeight="1" x14ac:dyDescent="0.2">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5.75" customHeight="1" x14ac:dyDescent="0.2">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5.75" customHeight="1" x14ac:dyDescent="0.2">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5.75" customHeight="1" x14ac:dyDescent="0.2">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5.75" customHeight="1" x14ac:dyDescent="0.2">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5.75" customHeight="1" x14ac:dyDescent="0.2">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5.75" customHeight="1" x14ac:dyDescent="0.2">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5.75" customHeight="1" x14ac:dyDescent="0.2">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5.75" customHeight="1" x14ac:dyDescent="0.2">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5.75" customHeight="1" x14ac:dyDescent="0.2">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5.75" customHeight="1" x14ac:dyDescent="0.2">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5.75" customHeight="1" x14ac:dyDescent="0.2">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5.75" customHeight="1" x14ac:dyDescent="0.2">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5.75" customHeight="1" x14ac:dyDescent="0.2">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5.75" customHeight="1" x14ac:dyDescent="0.2">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5.75" customHeight="1" x14ac:dyDescent="0.2">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5.75" customHeight="1" x14ac:dyDescent="0.2">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5.75" customHeight="1" x14ac:dyDescent="0.2">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5.75" customHeight="1" x14ac:dyDescent="0.2">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5.75" customHeight="1" x14ac:dyDescent="0.2">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5.75" customHeight="1" x14ac:dyDescent="0.2">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5.75" customHeight="1" x14ac:dyDescent="0.2">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5.75" customHeight="1" x14ac:dyDescent="0.2">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5.75" customHeight="1" x14ac:dyDescent="0.2">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5.75" customHeight="1" x14ac:dyDescent="0.2">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5.75" customHeight="1" x14ac:dyDescent="0.2">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5.75" customHeight="1" x14ac:dyDescent="0.2">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5.75" customHeight="1" x14ac:dyDescent="0.2">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5.75" customHeight="1" x14ac:dyDescent="0.2">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5.75" customHeight="1" x14ac:dyDescent="0.2">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5.75" customHeight="1" x14ac:dyDescent="0.2">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5.75" customHeight="1" x14ac:dyDescent="0.2">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5.75" customHeight="1" x14ac:dyDescent="0.2">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5.75" customHeight="1" x14ac:dyDescent="0.2">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5.75" customHeight="1" x14ac:dyDescent="0.2">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5.75" customHeight="1" x14ac:dyDescent="0.2">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5.75" customHeight="1" x14ac:dyDescent="0.2">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5.75" customHeight="1" x14ac:dyDescent="0.2">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5.75" customHeight="1" x14ac:dyDescent="0.2">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5.75" customHeight="1" x14ac:dyDescent="0.2">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5.75" customHeight="1" x14ac:dyDescent="0.2">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5.75" customHeight="1" x14ac:dyDescent="0.2">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5.75" customHeight="1" x14ac:dyDescent="0.2">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5.75" customHeight="1" x14ac:dyDescent="0.2">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5.75" customHeight="1" x14ac:dyDescent="0.2">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5.75" customHeight="1" x14ac:dyDescent="0.2">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5.75" customHeight="1" x14ac:dyDescent="0.2">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5.75" customHeight="1" x14ac:dyDescent="0.2">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5.75" customHeight="1" x14ac:dyDescent="0.2">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5.75" customHeight="1" x14ac:dyDescent="0.2">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5.75" customHeight="1" x14ac:dyDescent="0.2">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5.75" customHeight="1" x14ac:dyDescent="0.2">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5.75" customHeight="1" x14ac:dyDescent="0.2">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5.75" customHeight="1" x14ac:dyDescent="0.2">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5.75" customHeight="1" x14ac:dyDescent="0.2">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5.75" customHeight="1" x14ac:dyDescent="0.2">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5.75" customHeight="1" x14ac:dyDescent="0.2">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5.75" customHeight="1" x14ac:dyDescent="0.2">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5.75" customHeight="1" x14ac:dyDescent="0.2">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5.75" customHeight="1" x14ac:dyDescent="0.2">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5.75" customHeight="1" x14ac:dyDescent="0.2">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5.75" customHeight="1" x14ac:dyDescent="0.2">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5.75" customHeight="1" x14ac:dyDescent="0.2">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5.75" customHeight="1" x14ac:dyDescent="0.2">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5.75" customHeight="1" x14ac:dyDescent="0.2">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5.75" customHeight="1" x14ac:dyDescent="0.2">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5.75" customHeight="1" x14ac:dyDescent="0.2">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5.75" customHeight="1" x14ac:dyDescent="0.2">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5.75" customHeight="1" x14ac:dyDescent="0.2">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5.75" customHeight="1" x14ac:dyDescent="0.2">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5.75" customHeight="1" x14ac:dyDescent="0.2">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5.75" customHeight="1" x14ac:dyDescent="0.2">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5.75" customHeight="1" x14ac:dyDescent="0.2">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5.75" customHeight="1" x14ac:dyDescent="0.2">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5.75" customHeight="1" x14ac:dyDescent="0.2">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5.75" customHeight="1" x14ac:dyDescent="0.2">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5.75" customHeight="1" x14ac:dyDescent="0.2">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5.75" customHeight="1" x14ac:dyDescent="0.2">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5.75" customHeight="1" x14ac:dyDescent="0.2">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5.75" customHeight="1" x14ac:dyDescent="0.2">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5.75" customHeight="1" x14ac:dyDescent="0.2">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5.75" customHeight="1" x14ac:dyDescent="0.2">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5.75" customHeight="1" x14ac:dyDescent="0.2">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5.75" customHeight="1" x14ac:dyDescent="0.2">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5.75" customHeight="1" x14ac:dyDescent="0.2">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5.75" customHeight="1" x14ac:dyDescent="0.2">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5.75" customHeight="1" x14ac:dyDescent="0.2">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5.75" customHeight="1" x14ac:dyDescent="0.2">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5.75" customHeight="1" x14ac:dyDescent="0.2">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5.75" customHeight="1" x14ac:dyDescent="0.2">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5.75" customHeight="1" x14ac:dyDescent="0.2">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5.75" customHeight="1" x14ac:dyDescent="0.2">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5.75" customHeight="1" x14ac:dyDescent="0.2">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5.75" customHeight="1" x14ac:dyDescent="0.2">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5.75" customHeight="1" x14ac:dyDescent="0.2">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5.75" customHeight="1" x14ac:dyDescent="0.2">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5.75" customHeight="1" x14ac:dyDescent="0.2">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5.75" customHeight="1" x14ac:dyDescent="0.2">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5.75" customHeight="1" x14ac:dyDescent="0.2">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5.75" customHeight="1" x14ac:dyDescent="0.2">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5.75" customHeight="1" x14ac:dyDescent="0.2">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5.75" customHeight="1" x14ac:dyDescent="0.2">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5.75" customHeight="1" x14ac:dyDescent="0.2">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5.75" customHeight="1" x14ac:dyDescent="0.2">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5.75" customHeight="1" x14ac:dyDescent="0.2">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5.75" customHeight="1" x14ac:dyDescent="0.2">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5.75" customHeight="1" x14ac:dyDescent="0.2">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5.75" customHeight="1" x14ac:dyDescent="0.2">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5.75" customHeight="1" x14ac:dyDescent="0.2">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5.75" customHeight="1" x14ac:dyDescent="0.2">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5.75" customHeight="1" x14ac:dyDescent="0.2">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5.75" customHeight="1" x14ac:dyDescent="0.2">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5.75" customHeight="1" x14ac:dyDescent="0.2">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5.75" customHeight="1" x14ac:dyDescent="0.2">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5.75" customHeight="1" x14ac:dyDescent="0.2">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5.75" customHeight="1" x14ac:dyDescent="0.2">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5.75" customHeight="1" x14ac:dyDescent="0.2">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5.75" customHeight="1" x14ac:dyDescent="0.2">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5.75" customHeight="1" x14ac:dyDescent="0.2">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5.75" customHeight="1" x14ac:dyDescent="0.2">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5.75" customHeight="1" x14ac:dyDescent="0.2">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5.75" customHeight="1" x14ac:dyDescent="0.2">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5.75" customHeight="1" x14ac:dyDescent="0.2">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5.75" customHeight="1" x14ac:dyDescent="0.2">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5.75" customHeight="1" x14ac:dyDescent="0.2">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5.75" customHeight="1" x14ac:dyDescent="0.2">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5.75" customHeight="1" x14ac:dyDescent="0.2">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5.75" customHeight="1" x14ac:dyDescent="0.2">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5.75" customHeight="1" x14ac:dyDescent="0.2">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5.75" customHeight="1" x14ac:dyDescent="0.2">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5.75" customHeight="1" x14ac:dyDescent="0.2">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5.75" customHeight="1" x14ac:dyDescent="0.2">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5.75" customHeight="1" x14ac:dyDescent="0.2">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5.75" customHeight="1" x14ac:dyDescent="0.2">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5.75" customHeight="1" x14ac:dyDescent="0.2">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5.75" customHeight="1" x14ac:dyDescent="0.2">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5.75" customHeight="1" x14ac:dyDescent="0.2">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5.75" customHeight="1" x14ac:dyDescent="0.2">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5.75" customHeight="1" x14ac:dyDescent="0.2">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5.75" customHeight="1" x14ac:dyDescent="0.2">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5.75" customHeight="1" x14ac:dyDescent="0.2">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5.75" customHeight="1" x14ac:dyDescent="0.2">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5.75" customHeight="1" x14ac:dyDescent="0.2">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5.75" customHeight="1" x14ac:dyDescent="0.2">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5.75" customHeight="1" x14ac:dyDescent="0.2">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5.75" customHeight="1" x14ac:dyDescent="0.2">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5.75" customHeight="1" x14ac:dyDescent="0.2">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5.75" customHeight="1" x14ac:dyDescent="0.2">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5.75" customHeight="1" x14ac:dyDescent="0.2">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5.75" customHeight="1" x14ac:dyDescent="0.2">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5.75" customHeight="1" x14ac:dyDescent="0.2">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5.75" customHeight="1" x14ac:dyDescent="0.2">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5.75" customHeight="1" x14ac:dyDescent="0.2">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5.75" customHeight="1" x14ac:dyDescent="0.2">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5.75" customHeight="1" x14ac:dyDescent="0.2">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5.75" customHeight="1" x14ac:dyDescent="0.2">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5.75" customHeight="1" x14ac:dyDescent="0.2">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5.75" customHeight="1" x14ac:dyDescent="0.2">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5.75" customHeight="1" x14ac:dyDescent="0.2">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5.75" customHeight="1" x14ac:dyDescent="0.2">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5.75" customHeight="1" x14ac:dyDescent="0.2">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5.75" customHeight="1" x14ac:dyDescent="0.2">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5.75" customHeight="1" x14ac:dyDescent="0.2">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5.75" customHeight="1" x14ac:dyDescent="0.2">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5.75" customHeight="1" x14ac:dyDescent="0.2">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5.75" customHeight="1" x14ac:dyDescent="0.2">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5.75" customHeight="1" x14ac:dyDescent="0.2">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5.75" customHeight="1" x14ac:dyDescent="0.2">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5.75" customHeight="1" x14ac:dyDescent="0.2">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5.75" customHeight="1" x14ac:dyDescent="0.2">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5.75" customHeight="1" x14ac:dyDescent="0.2">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5.75" customHeight="1" x14ac:dyDescent="0.2">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5.75" customHeight="1" x14ac:dyDescent="0.2">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5.75" customHeight="1" x14ac:dyDescent="0.2">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5.75" customHeight="1" x14ac:dyDescent="0.2">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5.75" customHeight="1" x14ac:dyDescent="0.2">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5.75" customHeight="1" x14ac:dyDescent="0.2">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5.75" customHeight="1" x14ac:dyDescent="0.2">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5.75" customHeight="1" x14ac:dyDescent="0.2">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5.75" customHeight="1" x14ac:dyDescent="0.2">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5.75" customHeight="1" x14ac:dyDescent="0.2">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5.75" customHeight="1" x14ac:dyDescent="0.2">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5.75" customHeight="1" x14ac:dyDescent="0.2">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5.75" customHeight="1" x14ac:dyDescent="0.2">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5.75" customHeight="1" x14ac:dyDescent="0.2">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5.75" customHeight="1" x14ac:dyDescent="0.2">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5.75" customHeight="1" x14ac:dyDescent="0.2">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5.75" customHeight="1" x14ac:dyDescent="0.2">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5.75" customHeight="1" x14ac:dyDescent="0.2">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5.75" customHeight="1" x14ac:dyDescent="0.2">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5.75" customHeight="1" x14ac:dyDescent="0.2">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5.75" customHeight="1" x14ac:dyDescent="0.2">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5.75" customHeight="1" x14ac:dyDescent="0.2">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5.75" customHeight="1" x14ac:dyDescent="0.2">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5.75" customHeight="1" x14ac:dyDescent="0.2">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5.75" customHeight="1" x14ac:dyDescent="0.2">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5.75" customHeight="1" x14ac:dyDescent="0.2">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5.75" customHeight="1" x14ac:dyDescent="0.2">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5.75" customHeight="1" x14ac:dyDescent="0.2">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5.75" customHeight="1" x14ac:dyDescent="0.2">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5.75" customHeight="1" x14ac:dyDescent="0.2">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5.75" customHeight="1" x14ac:dyDescent="0.2">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5.75" customHeight="1" x14ac:dyDescent="0.2">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5.75" customHeight="1" x14ac:dyDescent="0.2">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5.75" customHeight="1" x14ac:dyDescent="0.2">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5.75" customHeight="1" x14ac:dyDescent="0.2">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5.75" customHeight="1" x14ac:dyDescent="0.2">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5.75" customHeight="1" x14ac:dyDescent="0.2">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5.75" customHeight="1" x14ac:dyDescent="0.2">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5.75" customHeight="1" x14ac:dyDescent="0.2">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5.75" customHeight="1" x14ac:dyDescent="0.2">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5.75" customHeight="1" x14ac:dyDescent="0.2">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5.75" customHeight="1" x14ac:dyDescent="0.2">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5.75" customHeight="1" x14ac:dyDescent="0.2">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5.75" customHeight="1" x14ac:dyDescent="0.2">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5.75" customHeight="1" x14ac:dyDescent="0.2">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5.75" customHeight="1" x14ac:dyDescent="0.2">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5.75" customHeight="1" x14ac:dyDescent="0.2">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5.75" customHeight="1" x14ac:dyDescent="0.2">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5.75" customHeight="1" x14ac:dyDescent="0.2">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5.75" customHeight="1" x14ac:dyDescent="0.2">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5.75" customHeight="1" x14ac:dyDescent="0.2">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5.75" customHeight="1" x14ac:dyDescent="0.2">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5.75" customHeight="1" x14ac:dyDescent="0.2">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5.75" customHeight="1" x14ac:dyDescent="0.2">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5.75" customHeight="1" x14ac:dyDescent="0.2">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5.75" customHeight="1" x14ac:dyDescent="0.2">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5.75" customHeight="1" x14ac:dyDescent="0.2">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5.75" customHeight="1" x14ac:dyDescent="0.2">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5.75" customHeight="1" x14ac:dyDescent="0.2">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5.75" customHeight="1" x14ac:dyDescent="0.2">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5.75" customHeight="1" x14ac:dyDescent="0.2">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5.75" customHeight="1" x14ac:dyDescent="0.2">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5.75" customHeight="1" x14ac:dyDescent="0.2">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5.75" customHeight="1" x14ac:dyDescent="0.2">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5.75" customHeight="1" x14ac:dyDescent="0.2">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5.75" customHeight="1" x14ac:dyDescent="0.2">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5.75" customHeight="1" x14ac:dyDescent="0.2">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5.75" customHeight="1" x14ac:dyDescent="0.2">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5.75" customHeight="1" x14ac:dyDescent="0.2">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5.75" customHeight="1" x14ac:dyDescent="0.2">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5.75" customHeight="1" x14ac:dyDescent="0.2">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5.75" customHeight="1" x14ac:dyDescent="0.2">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5.75" customHeight="1" x14ac:dyDescent="0.2">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5.75" customHeight="1" x14ac:dyDescent="0.2">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5.75" customHeight="1" x14ac:dyDescent="0.2">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5.75" customHeight="1" x14ac:dyDescent="0.2">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5.75" customHeight="1" x14ac:dyDescent="0.2">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5.75" customHeight="1" x14ac:dyDescent="0.2">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5.75" customHeight="1" x14ac:dyDescent="0.2">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5.75" customHeight="1" x14ac:dyDescent="0.2">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5.75" customHeight="1" x14ac:dyDescent="0.2">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5.75" customHeight="1" x14ac:dyDescent="0.2">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5.75" customHeight="1" x14ac:dyDescent="0.2">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5.75" customHeight="1" x14ac:dyDescent="0.2">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5.75" customHeight="1" x14ac:dyDescent="0.2">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5.75" customHeight="1" x14ac:dyDescent="0.2">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5.75" customHeight="1" x14ac:dyDescent="0.2">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5.75" customHeight="1" x14ac:dyDescent="0.2">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5.75" customHeight="1" x14ac:dyDescent="0.2">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5.75" customHeight="1" x14ac:dyDescent="0.2">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5.75" customHeight="1" x14ac:dyDescent="0.2">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5.75" customHeight="1" x14ac:dyDescent="0.2">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5.75" customHeight="1" x14ac:dyDescent="0.2">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5.75" customHeight="1" x14ac:dyDescent="0.2">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5.75" customHeight="1" x14ac:dyDescent="0.2">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5.75" customHeight="1" x14ac:dyDescent="0.2">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5.75" customHeight="1" x14ac:dyDescent="0.2">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5.75" customHeight="1" x14ac:dyDescent="0.2">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5.75" customHeight="1" x14ac:dyDescent="0.2">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5.75" customHeight="1" x14ac:dyDescent="0.2">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5.75" customHeight="1" x14ac:dyDescent="0.2">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5.75" customHeight="1" x14ac:dyDescent="0.2">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5.75" customHeight="1" x14ac:dyDescent="0.2">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5.75" customHeight="1" x14ac:dyDescent="0.2">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5.75" customHeight="1" x14ac:dyDescent="0.2">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5.75" customHeight="1" x14ac:dyDescent="0.2">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5.75" customHeight="1" x14ac:dyDescent="0.2">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5.75" customHeight="1" x14ac:dyDescent="0.2">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5.75" customHeight="1" x14ac:dyDescent="0.2">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5.75" customHeight="1" x14ac:dyDescent="0.2">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5.75" customHeight="1" x14ac:dyDescent="0.2">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5.75" customHeight="1" x14ac:dyDescent="0.2">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5.75" customHeight="1" x14ac:dyDescent="0.2">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5.75" customHeight="1" x14ac:dyDescent="0.2">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5.75" customHeight="1" x14ac:dyDescent="0.2">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5.75" customHeight="1" x14ac:dyDescent="0.2">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5.75" customHeight="1" x14ac:dyDescent="0.2">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5.75" customHeight="1" x14ac:dyDescent="0.2">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5.75" customHeight="1" x14ac:dyDescent="0.2">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5.75" customHeight="1" x14ac:dyDescent="0.2">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5.75" customHeight="1" x14ac:dyDescent="0.2">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5.75" customHeight="1" x14ac:dyDescent="0.2">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5.75" customHeight="1" x14ac:dyDescent="0.2">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5.75" customHeight="1" x14ac:dyDescent="0.2">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5.75" customHeight="1" x14ac:dyDescent="0.2">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5.75" customHeight="1" x14ac:dyDescent="0.2">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5.75" customHeight="1" x14ac:dyDescent="0.2">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5.75" customHeight="1" x14ac:dyDescent="0.2">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5.75" customHeight="1" x14ac:dyDescent="0.2">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5.75" customHeight="1" x14ac:dyDescent="0.2">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5.75" customHeight="1" x14ac:dyDescent="0.2">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5.75" customHeight="1" x14ac:dyDescent="0.2">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5.75" customHeight="1" x14ac:dyDescent="0.2">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5.75" customHeight="1" x14ac:dyDescent="0.2">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5.75" customHeight="1" x14ac:dyDescent="0.2">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5.75" customHeight="1" x14ac:dyDescent="0.2">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5.75" customHeight="1" x14ac:dyDescent="0.2">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5.75" customHeight="1" x14ac:dyDescent="0.2">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5.75" customHeight="1" x14ac:dyDescent="0.2">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5.75" customHeight="1" x14ac:dyDescent="0.2">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5.75" customHeight="1" x14ac:dyDescent="0.2">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5.75" customHeight="1" x14ac:dyDescent="0.2">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5.75" customHeight="1" x14ac:dyDescent="0.2">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5.75" customHeight="1" x14ac:dyDescent="0.2">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5.75" customHeight="1" x14ac:dyDescent="0.2">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5.75" customHeight="1" x14ac:dyDescent="0.2">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5.75" customHeight="1" x14ac:dyDescent="0.2">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5.75" customHeight="1" x14ac:dyDescent="0.2">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5.75" customHeight="1" x14ac:dyDescent="0.2">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5.75" customHeight="1" x14ac:dyDescent="0.2">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5.75" customHeight="1" x14ac:dyDescent="0.2">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5.75" customHeight="1" x14ac:dyDescent="0.2">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5.75" customHeight="1" x14ac:dyDescent="0.2">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5.75" customHeight="1" x14ac:dyDescent="0.2">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5.75" customHeight="1" x14ac:dyDescent="0.2">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5.75" customHeight="1" x14ac:dyDescent="0.2">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5.75" customHeight="1" x14ac:dyDescent="0.2">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5.75" customHeight="1" x14ac:dyDescent="0.2">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5.75" customHeight="1" x14ac:dyDescent="0.2">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5.75" customHeight="1" x14ac:dyDescent="0.2">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5.75" customHeight="1" x14ac:dyDescent="0.2">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5.75" customHeight="1" x14ac:dyDescent="0.2">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5.75" customHeight="1" x14ac:dyDescent="0.2">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5.75" customHeight="1" x14ac:dyDescent="0.2">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5.75" customHeight="1" x14ac:dyDescent="0.2">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5.75" customHeight="1" x14ac:dyDescent="0.2">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5.75" customHeight="1" x14ac:dyDescent="0.2">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5.75" customHeight="1" x14ac:dyDescent="0.2">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5.75" customHeight="1" x14ac:dyDescent="0.2">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5.75" customHeight="1" x14ac:dyDescent="0.2">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5.75" customHeight="1" x14ac:dyDescent="0.2">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5.75" customHeight="1" x14ac:dyDescent="0.2">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5.75" customHeight="1" x14ac:dyDescent="0.2">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5.75" customHeight="1" x14ac:dyDescent="0.2">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5.75" customHeight="1" x14ac:dyDescent="0.2">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5.75" customHeight="1" x14ac:dyDescent="0.2">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5.75" customHeight="1" x14ac:dyDescent="0.2">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5.75" customHeight="1" x14ac:dyDescent="0.2">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5.75" customHeight="1" x14ac:dyDescent="0.2">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5.75" customHeight="1" x14ac:dyDescent="0.2">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5.75" customHeight="1" x14ac:dyDescent="0.2">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5.75" customHeight="1" x14ac:dyDescent="0.2">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5.75" customHeight="1" x14ac:dyDescent="0.2">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5.75" customHeight="1" x14ac:dyDescent="0.2">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5.75" customHeight="1" x14ac:dyDescent="0.2">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5.75" customHeight="1" x14ac:dyDescent="0.2">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5.75" customHeight="1" x14ac:dyDescent="0.2">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5.75" customHeight="1" x14ac:dyDescent="0.2">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5.75" customHeight="1" x14ac:dyDescent="0.2">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5.75" customHeight="1" x14ac:dyDescent="0.2">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5.75" customHeight="1" x14ac:dyDescent="0.2">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5.75" customHeight="1" x14ac:dyDescent="0.2">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5.75" customHeight="1" x14ac:dyDescent="0.2">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5.75" customHeight="1" x14ac:dyDescent="0.2">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5.75" customHeight="1" x14ac:dyDescent="0.2">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5.75" customHeight="1" x14ac:dyDescent="0.2">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5.75" customHeight="1" x14ac:dyDescent="0.2">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5.75" customHeight="1" x14ac:dyDescent="0.2">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5.75" customHeight="1" x14ac:dyDescent="0.2">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5.75" customHeight="1" x14ac:dyDescent="0.2">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5.75" customHeight="1" x14ac:dyDescent="0.2">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5.75" customHeight="1" x14ac:dyDescent="0.2">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5.75" customHeight="1" x14ac:dyDescent="0.2">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5.75" customHeight="1" x14ac:dyDescent="0.2">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5.75" customHeight="1" x14ac:dyDescent="0.2">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5.75" customHeight="1" x14ac:dyDescent="0.2">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5.75" customHeight="1" x14ac:dyDescent="0.2">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5.75" customHeight="1" x14ac:dyDescent="0.2">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5.75" customHeight="1" x14ac:dyDescent="0.2">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5.75" customHeight="1" x14ac:dyDescent="0.2">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5.75" customHeight="1" x14ac:dyDescent="0.2">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5.75" customHeight="1" x14ac:dyDescent="0.2">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5.75" customHeight="1" x14ac:dyDescent="0.2">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5.75" customHeight="1" x14ac:dyDescent="0.2">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5.75" customHeight="1" x14ac:dyDescent="0.2">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5.75" customHeight="1" x14ac:dyDescent="0.2">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5.75" customHeight="1" x14ac:dyDescent="0.2">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5.75" customHeight="1" x14ac:dyDescent="0.2">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5.75" customHeight="1" x14ac:dyDescent="0.2">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5.75" customHeight="1" x14ac:dyDescent="0.2">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5.75" customHeight="1" x14ac:dyDescent="0.2">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5.75" customHeight="1" x14ac:dyDescent="0.2">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5.75" customHeight="1" x14ac:dyDescent="0.2">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5.75" customHeight="1" x14ac:dyDescent="0.2">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5.75" customHeight="1" x14ac:dyDescent="0.2">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5.75" customHeight="1" x14ac:dyDescent="0.2">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5.75" customHeight="1" x14ac:dyDescent="0.2">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5.75" customHeight="1" x14ac:dyDescent="0.2">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5.75" customHeight="1" x14ac:dyDescent="0.2">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5.75" customHeight="1" x14ac:dyDescent="0.2">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5.75" customHeight="1" x14ac:dyDescent="0.2">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5.75" customHeight="1" x14ac:dyDescent="0.2">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5.75" customHeight="1" x14ac:dyDescent="0.2">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5.75" customHeight="1" x14ac:dyDescent="0.2">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5.75" customHeight="1" x14ac:dyDescent="0.2">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5.75" customHeight="1" x14ac:dyDescent="0.2">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5.75" customHeight="1" x14ac:dyDescent="0.2">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5.75" customHeight="1" x14ac:dyDescent="0.2">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5.75" customHeight="1" x14ac:dyDescent="0.2">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5.75" customHeight="1" x14ac:dyDescent="0.2">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5.75" customHeight="1" x14ac:dyDescent="0.2">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5.75" customHeight="1" x14ac:dyDescent="0.2">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5.75" customHeight="1" x14ac:dyDescent="0.2">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5.75" customHeight="1" x14ac:dyDescent="0.2">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5.75" customHeight="1" x14ac:dyDescent="0.2">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5.75" customHeight="1" x14ac:dyDescent="0.2">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5.75" customHeight="1" x14ac:dyDescent="0.2">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5.75" customHeight="1" x14ac:dyDescent="0.2">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5.75" customHeight="1" x14ac:dyDescent="0.2">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5.75" customHeight="1" x14ac:dyDescent="0.2">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5.75" customHeight="1" x14ac:dyDescent="0.2">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5.75" customHeight="1" x14ac:dyDescent="0.2">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5.75" customHeight="1" x14ac:dyDescent="0.2">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5.75" customHeight="1" x14ac:dyDescent="0.2">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5.75" customHeight="1" x14ac:dyDescent="0.2">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5.75" customHeight="1" x14ac:dyDescent="0.2">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5.75" customHeight="1" x14ac:dyDescent="0.2">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5.75" customHeight="1" x14ac:dyDescent="0.2">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5.75" customHeight="1" x14ac:dyDescent="0.2">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5.75" customHeight="1" x14ac:dyDescent="0.2">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5.75" customHeight="1" x14ac:dyDescent="0.2">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5.75" customHeight="1" x14ac:dyDescent="0.2">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5.75" customHeight="1" x14ac:dyDescent="0.2">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5.75" customHeight="1" x14ac:dyDescent="0.2">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5.75" customHeight="1" x14ac:dyDescent="0.2">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5.75" customHeight="1" x14ac:dyDescent="0.2">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5.75" customHeight="1" x14ac:dyDescent="0.2">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5.75" customHeight="1" x14ac:dyDescent="0.2">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5.75" customHeight="1" x14ac:dyDescent="0.2">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5.75" customHeight="1" x14ac:dyDescent="0.2">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5.75" customHeight="1" x14ac:dyDescent="0.2">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5.75" customHeight="1" x14ac:dyDescent="0.2">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5.75" customHeight="1" x14ac:dyDescent="0.2">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5.75" customHeight="1" x14ac:dyDescent="0.2">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5.75" customHeight="1" x14ac:dyDescent="0.2">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5.75" customHeight="1" x14ac:dyDescent="0.2">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5.75" customHeight="1" x14ac:dyDescent="0.2">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5.75" customHeight="1" x14ac:dyDescent="0.2">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5.75" customHeight="1" x14ac:dyDescent="0.2">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5.75" customHeight="1" x14ac:dyDescent="0.2">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5.75" customHeight="1" x14ac:dyDescent="0.2">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5.75" customHeight="1" x14ac:dyDescent="0.2">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5.75" customHeight="1" x14ac:dyDescent="0.2">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5.75" customHeight="1" x14ac:dyDescent="0.2">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5.75" customHeight="1" x14ac:dyDescent="0.2">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5.75" customHeight="1" x14ac:dyDescent="0.2">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5.75" customHeight="1" x14ac:dyDescent="0.2">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5.75" customHeight="1" x14ac:dyDescent="0.2">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5.75" customHeight="1" x14ac:dyDescent="0.2">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5.75" customHeight="1" x14ac:dyDescent="0.2">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5.75" customHeight="1" x14ac:dyDescent="0.2">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5.75" customHeight="1" x14ac:dyDescent="0.2">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5.75" customHeight="1" x14ac:dyDescent="0.2">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5.75" customHeight="1" x14ac:dyDescent="0.2">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5.75" customHeight="1" x14ac:dyDescent="0.2">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5.75" customHeight="1" x14ac:dyDescent="0.2">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5.75" customHeight="1" x14ac:dyDescent="0.2">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5.75" customHeight="1" x14ac:dyDescent="0.2">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5.75" customHeight="1" x14ac:dyDescent="0.2">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5.75" customHeight="1" x14ac:dyDescent="0.2">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5.75" customHeight="1" x14ac:dyDescent="0.2">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5.75" customHeight="1" x14ac:dyDescent="0.2">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5.75" customHeight="1" x14ac:dyDescent="0.2">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5.75" customHeight="1" x14ac:dyDescent="0.2">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5.75" customHeight="1" x14ac:dyDescent="0.2">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5.75" customHeight="1" x14ac:dyDescent="0.2">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5.75" customHeight="1" x14ac:dyDescent="0.2">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5.75" customHeight="1" x14ac:dyDescent="0.2">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5.75" customHeight="1" x14ac:dyDescent="0.2">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5.75" customHeight="1" x14ac:dyDescent="0.2">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5.75" customHeight="1" x14ac:dyDescent="0.2">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5.75" customHeight="1" x14ac:dyDescent="0.2">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5.75" customHeight="1" x14ac:dyDescent="0.2">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5.75" customHeight="1" x14ac:dyDescent="0.2">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5.75" customHeight="1" x14ac:dyDescent="0.2">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5.75" customHeight="1" x14ac:dyDescent="0.2">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5.75" customHeight="1" x14ac:dyDescent="0.2">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5.75" customHeight="1" x14ac:dyDescent="0.2">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5.75" customHeight="1" x14ac:dyDescent="0.2">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5.75" customHeight="1" x14ac:dyDescent="0.2">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5.75" customHeight="1" x14ac:dyDescent="0.2">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5.75" customHeight="1" x14ac:dyDescent="0.2">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5.75" customHeight="1" x14ac:dyDescent="0.2">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5.75" customHeight="1" x14ac:dyDescent="0.2">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5.75" customHeight="1" x14ac:dyDescent="0.2">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5.75" customHeight="1" x14ac:dyDescent="0.2">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5.75" customHeight="1" x14ac:dyDescent="0.2">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5.75" customHeight="1" x14ac:dyDescent="0.2">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5.75" customHeight="1" x14ac:dyDescent="0.2">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5.75" customHeight="1" x14ac:dyDescent="0.2">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5.75" customHeight="1" x14ac:dyDescent="0.2">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5.75" customHeight="1" x14ac:dyDescent="0.2">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5.75" customHeight="1" x14ac:dyDescent="0.2">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5.75" customHeight="1" x14ac:dyDescent="0.2">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5.75" customHeight="1" x14ac:dyDescent="0.2">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5.75" customHeight="1" x14ac:dyDescent="0.2">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5.75" customHeight="1" x14ac:dyDescent="0.2">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5.75" customHeight="1" x14ac:dyDescent="0.2">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5.75" customHeight="1" x14ac:dyDescent="0.2">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5.75" customHeight="1" x14ac:dyDescent="0.2">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5.75" customHeight="1" x14ac:dyDescent="0.2">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5.75" customHeight="1" x14ac:dyDescent="0.2">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5.75" customHeight="1" x14ac:dyDescent="0.2">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5.75" customHeight="1" x14ac:dyDescent="0.2">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5.75" customHeight="1" x14ac:dyDescent="0.2">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5.75" customHeight="1" x14ac:dyDescent="0.2">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5.75" customHeight="1" x14ac:dyDescent="0.2">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5.75" customHeight="1" x14ac:dyDescent="0.2">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5.75" customHeight="1" x14ac:dyDescent="0.2">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5.75" customHeight="1" x14ac:dyDescent="0.2">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5.75" customHeight="1" x14ac:dyDescent="0.2">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5.75" customHeight="1" x14ac:dyDescent="0.2">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5.75" customHeight="1" x14ac:dyDescent="0.2">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5.75" customHeight="1" x14ac:dyDescent="0.2">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5.75" customHeight="1" x14ac:dyDescent="0.2">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5.75" customHeight="1" x14ac:dyDescent="0.2">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5.75" customHeight="1" x14ac:dyDescent="0.2">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5.75" customHeight="1" x14ac:dyDescent="0.2">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5.75" customHeight="1" x14ac:dyDescent="0.2">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5.75" customHeight="1" x14ac:dyDescent="0.2">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5.75" customHeight="1" x14ac:dyDescent="0.2">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5.75" customHeight="1" x14ac:dyDescent="0.2">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5.75" customHeight="1" x14ac:dyDescent="0.2">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5.75" customHeight="1" x14ac:dyDescent="0.2">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5.75" customHeight="1" x14ac:dyDescent="0.2">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5.75" customHeight="1" x14ac:dyDescent="0.2">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5.75" customHeight="1" x14ac:dyDescent="0.2">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5.75" customHeight="1" x14ac:dyDescent="0.2">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5.75" customHeight="1" x14ac:dyDescent="0.2">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5.75" customHeight="1" x14ac:dyDescent="0.2">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5.75" customHeight="1" x14ac:dyDescent="0.2">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5.75" customHeight="1" x14ac:dyDescent="0.2">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5.75" customHeight="1" x14ac:dyDescent="0.2">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5.75" customHeight="1" x14ac:dyDescent="0.2">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5.75" customHeight="1" x14ac:dyDescent="0.2">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5.75" customHeight="1" x14ac:dyDescent="0.2">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5.75" customHeight="1" x14ac:dyDescent="0.2">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5.75" customHeight="1" x14ac:dyDescent="0.2">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5.75" customHeight="1" x14ac:dyDescent="0.2">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5.75" customHeight="1" x14ac:dyDescent="0.2">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5.75" customHeight="1" x14ac:dyDescent="0.2">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5.75" customHeight="1" x14ac:dyDescent="0.2">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5.75" customHeight="1" x14ac:dyDescent="0.2">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5.75" customHeight="1" x14ac:dyDescent="0.2">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5.75" customHeight="1" x14ac:dyDescent="0.2">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5.75" customHeight="1" x14ac:dyDescent="0.2">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5.75" customHeight="1" x14ac:dyDescent="0.2">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5.75" customHeight="1" x14ac:dyDescent="0.2">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5.75" customHeight="1" x14ac:dyDescent="0.2">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5.75" customHeight="1" x14ac:dyDescent="0.2">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5.75" customHeight="1" x14ac:dyDescent="0.2">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5.75" customHeight="1" x14ac:dyDescent="0.2">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5.75" customHeight="1" x14ac:dyDescent="0.2">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5" customHeight="1" x14ac:dyDescent="0.2"/>
    <row r="1000" spans="1:26" ht="1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G42" sqref="G42"/>
    </sheetView>
  </sheetViews>
  <sheetFormatPr defaultColWidth="8.5703125" defaultRowHeight="12.75" x14ac:dyDescent="0.2"/>
  <cols>
    <col min="5" max="5" width="17.42578125" customWidth="1"/>
  </cols>
  <sheetData>
    <row r="1" spans="1:19" s="2" customFormat="1" ht="30" customHeight="1" x14ac:dyDescent="0.2">
      <c r="A1" s="261" t="s">
        <v>242</v>
      </c>
      <c r="B1" s="261"/>
      <c r="C1" s="261"/>
      <c r="D1" s="261"/>
      <c r="E1" s="261"/>
      <c r="F1" s="261"/>
      <c r="G1" s="261"/>
      <c r="H1" s="261"/>
      <c r="I1" s="261"/>
      <c r="J1" s="261"/>
      <c r="K1" s="261"/>
      <c r="L1" s="261"/>
      <c r="M1" s="261"/>
      <c r="N1" s="261"/>
      <c r="O1" s="261"/>
      <c r="P1" s="261"/>
      <c r="Q1" s="261"/>
    </row>
    <row r="2" spans="1:19" s="2" customFormat="1" ht="30" customHeight="1" thickBot="1" x14ac:dyDescent="0.25">
      <c r="A2" s="263" t="s">
        <v>253</v>
      </c>
      <c r="B2" s="263"/>
      <c r="C2" s="263"/>
      <c r="D2" s="263"/>
      <c r="E2" s="263"/>
      <c r="F2" s="6"/>
      <c r="G2" s="6"/>
      <c r="H2" s="6"/>
      <c r="I2" s="6"/>
      <c r="J2" s="6"/>
      <c r="K2" s="6"/>
      <c r="L2" s="6"/>
      <c r="M2" s="6"/>
      <c r="N2" s="6"/>
      <c r="O2" s="6"/>
      <c r="P2" s="6"/>
    </row>
    <row r="3" spans="1:19" s="2" customFormat="1" ht="30" customHeight="1" thickBot="1" x14ac:dyDescent="0.25">
      <c r="A3" s="262" t="s">
        <v>10</v>
      </c>
      <c r="B3" s="262"/>
      <c r="C3" s="273" t="s">
        <v>214</v>
      </c>
      <c r="D3" s="274"/>
      <c r="E3" s="274"/>
      <c r="F3" s="274"/>
      <c r="G3" s="274"/>
      <c r="H3" s="274"/>
      <c r="I3" s="274"/>
      <c r="J3" s="274"/>
      <c r="K3" s="274"/>
      <c r="L3" s="274"/>
      <c r="M3" s="274"/>
      <c r="N3" s="274"/>
      <c r="O3" s="274"/>
      <c r="P3" s="274"/>
      <c r="Q3" s="274"/>
      <c r="R3" s="274"/>
      <c r="S3" s="275"/>
    </row>
    <row r="4" spans="1:19" s="5" customFormat="1" ht="30" customHeight="1" thickBot="1" x14ac:dyDescent="0.25">
      <c r="A4" s="262" t="s">
        <v>5</v>
      </c>
      <c r="B4" s="262"/>
      <c r="C4" s="262"/>
      <c r="D4" s="268"/>
      <c r="E4" s="269" t="s">
        <v>215</v>
      </c>
      <c r="F4" s="270"/>
      <c r="G4" s="270"/>
      <c r="H4" s="271"/>
      <c r="I4" s="4"/>
      <c r="J4" s="4"/>
      <c r="K4" s="4"/>
      <c r="L4" s="4"/>
      <c r="M4" s="4"/>
      <c r="N4" s="4"/>
      <c r="O4" s="4"/>
      <c r="P4" s="4"/>
      <c r="Q4" s="4"/>
      <c r="R4" s="4"/>
      <c r="S4" s="4"/>
    </row>
    <row r="5" spans="1:19" s="5" customFormat="1" ht="30" customHeight="1" thickBot="1" x14ac:dyDescent="0.25">
      <c r="A5" s="262" t="s">
        <v>6</v>
      </c>
      <c r="B5" s="262"/>
      <c r="C5" s="262"/>
      <c r="D5" s="262"/>
      <c r="E5" s="262"/>
      <c r="F5" s="262"/>
      <c r="G5" s="262"/>
      <c r="H5" s="4"/>
      <c r="I5" s="4"/>
      <c r="J5" s="4"/>
      <c r="K5" s="4"/>
      <c r="L5" s="4"/>
      <c r="M5" s="4"/>
      <c r="N5" s="4"/>
      <c r="O5" s="4"/>
      <c r="P5" s="4"/>
      <c r="Q5" s="4"/>
      <c r="R5" s="4"/>
      <c r="S5" s="4"/>
    </row>
    <row r="6" spans="1:19" s="5" customFormat="1" ht="30" customHeight="1" thickBot="1" x14ac:dyDescent="0.25">
      <c r="A6" s="264" t="s">
        <v>7</v>
      </c>
      <c r="B6" s="264"/>
      <c r="C6" s="264"/>
      <c r="D6" s="264"/>
      <c r="E6" s="264"/>
      <c r="F6" s="264"/>
      <c r="G6" s="264"/>
      <c r="H6" s="265" t="s">
        <v>222</v>
      </c>
      <c r="I6" s="266"/>
      <c r="J6" s="266"/>
      <c r="K6" s="266"/>
      <c r="L6" s="266"/>
      <c r="M6" s="266"/>
      <c r="N6" s="266"/>
      <c r="O6" s="266"/>
      <c r="P6" s="266"/>
      <c r="Q6" s="267"/>
      <c r="R6" s="4"/>
      <c r="S6" s="4"/>
    </row>
    <row r="7" spans="1:19" s="5" customFormat="1" ht="30" customHeight="1" thickBot="1" x14ac:dyDescent="0.25">
      <c r="A7" s="264" t="s">
        <v>8</v>
      </c>
      <c r="B7" s="264"/>
      <c r="C7" s="264"/>
      <c r="D7" s="264"/>
      <c r="E7" s="264"/>
      <c r="F7" s="264"/>
      <c r="G7" s="264"/>
      <c r="H7" s="272" t="s">
        <v>224</v>
      </c>
      <c r="I7" s="266"/>
      <c r="J7" s="266"/>
      <c r="K7" s="266"/>
      <c r="L7" s="266"/>
      <c r="M7" s="266"/>
      <c r="N7" s="266"/>
      <c r="O7" s="266"/>
      <c r="P7" s="266"/>
      <c r="Q7" s="267"/>
      <c r="R7" s="4"/>
      <c r="S7" s="4"/>
    </row>
    <row r="8" spans="1:19" s="5" customFormat="1" ht="30" customHeight="1" thickBot="1" x14ac:dyDescent="0.25">
      <c r="A8" s="264" t="s">
        <v>9</v>
      </c>
      <c r="B8" s="264"/>
      <c r="C8" s="264"/>
      <c r="D8" s="264"/>
      <c r="E8" s="264"/>
      <c r="F8" s="264"/>
      <c r="G8" s="264"/>
      <c r="H8" s="265" t="s">
        <v>223</v>
      </c>
      <c r="I8" s="266"/>
      <c r="J8" s="266"/>
      <c r="K8" s="266"/>
      <c r="L8" s="266"/>
      <c r="M8" s="266"/>
      <c r="N8" s="266"/>
      <c r="O8" s="266"/>
      <c r="P8" s="266"/>
      <c r="Q8" s="26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0000000-0004-0000-0100-000000000000}"/>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activeCell="H15" sqref="H15"/>
    </sheetView>
  </sheetViews>
  <sheetFormatPr defaultRowHeight="12.75" x14ac:dyDescent="0.2"/>
  <cols>
    <col min="1" max="5" width="20.5703125" customWidth="1"/>
    <col min="7" max="10" width="20.5703125" customWidth="1"/>
  </cols>
  <sheetData>
    <row r="1" spans="1:10" ht="23.25" x14ac:dyDescent="0.35">
      <c r="A1" s="73" t="s">
        <v>201</v>
      </c>
      <c r="B1" s="74"/>
      <c r="C1" s="74"/>
      <c r="D1" s="74"/>
      <c r="E1" s="74"/>
    </row>
    <row r="2" spans="1:10" ht="22.5" customHeight="1" x14ac:dyDescent="0.2">
      <c r="A2" s="278" t="str">
        <f>'Institution ID'!C3</f>
        <v>Virginia Cooperative Extension &amp; Agricultural Experiment Station</v>
      </c>
      <c r="B2" s="278"/>
      <c r="C2" s="278"/>
      <c r="D2" s="278"/>
      <c r="E2" s="278"/>
    </row>
    <row r="3" spans="1:10" ht="15.75" thickBot="1" x14ac:dyDescent="0.25">
      <c r="A3" s="75"/>
      <c r="B3" s="75"/>
      <c r="C3" s="75"/>
      <c r="D3" s="75"/>
      <c r="E3" s="75"/>
    </row>
    <row r="4" spans="1:10" ht="85.5" customHeight="1" thickBot="1" x14ac:dyDescent="0.25">
      <c r="A4" s="279" t="s">
        <v>185</v>
      </c>
      <c r="B4" s="280"/>
      <c r="C4" s="280"/>
      <c r="D4" s="280"/>
      <c r="E4" s="281"/>
    </row>
    <row r="5" spans="1:10" ht="15" x14ac:dyDescent="0.2">
      <c r="A5" s="78"/>
      <c r="B5" s="78"/>
      <c r="C5" s="78"/>
      <c r="D5" s="78"/>
      <c r="E5" s="78"/>
    </row>
    <row r="6" spans="1:10" ht="18.75" thickBot="1" x14ac:dyDescent="0.3">
      <c r="A6" s="282" t="s">
        <v>180</v>
      </c>
      <c r="B6" s="282"/>
      <c r="C6" s="282"/>
      <c r="D6" s="282"/>
      <c r="E6" s="282"/>
      <c r="G6" s="283" t="s">
        <v>180</v>
      </c>
      <c r="H6" s="283"/>
      <c r="I6" s="283"/>
      <c r="J6" s="283"/>
    </row>
    <row r="7" spans="1:10" ht="15.75" thickBot="1" x14ac:dyDescent="0.25">
      <c r="A7" s="76" t="s">
        <v>179</v>
      </c>
      <c r="B7" s="276" t="s">
        <v>181</v>
      </c>
      <c r="C7" s="277"/>
      <c r="D7" s="276" t="s">
        <v>182</v>
      </c>
      <c r="E7" s="277"/>
      <c r="G7" s="284" t="s">
        <v>243</v>
      </c>
      <c r="H7" s="285"/>
      <c r="I7" s="284" t="s">
        <v>244</v>
      </c>
      <c r="J7" s="285"/>
    </row>
    <row r="8" spans="1:10" ht="30.75" thickBot="1" x14ac:dyDescent="0.25">
      <c r="A8" s="76" t="s">
        <v>186</v>
      </c>
      <c r="B8" s="76" t="s">
        <v>187</v>
      </c>
      <c r="C8" s="76" t="s">
        <v>183</v>
      </c>
      <c r="D8" s="76" t="s">
        <v>187</v>
      </c>
      <c r="E8" s="76" t="s">
        <v>183</v>
      </c>
      <c r="G8" s="176" t="s">
        <v>187</v>
      </c>
      <c r="H8" s="176" t="s">
        <v>183</v>
      </c>
      <c r="I8" s="176" t="s">
        <v>187</v>
      </c>
      <c r="J8" s="176" t="s">
        <v>183</v>
      </c>
    </row>
    <row r="9" spans="1:10" ht="15.75" thickBot="1" x14ac:dyDescent="0.25">
      <c r="A9" s="77" t="s">
        <v>216</v>
      </c>
      <c r="B9" s="77" t="s">
        <v>216</v>
      </c>
      <c r="C9" s="118"/>
      <c r="D9" s="77" t="s">
        <v>216</v>
      </c>
      <c r="E9" s="118"/>
      <c r="G9" s="77" t="s">
        <v>216</v>
      </c>
      <c r="H9" s="177"/>
      <c r="I9" s="77" t="s">
        <v>216</v>
      </c>
      <c r="J9" s="177"/>
    </row>
    <row r="10" spans="1:10" ht="15" x14ac:dyDescent="0.2">
      <c r="A10" s="108"/>
      <c r="B10" s="108"/>
      <c r="C10" s="109"/>
      <c r="D10" s="108"/>
      <c r="E10" s="109"/>
      <c r="G10" s="178"/>
      <c r="H10" s="179"/>
      <c r="I10" s="178"/>
      <c r="J10" s="179"/>
    </row>
    <row r="11" spans="1:10" ht="15" x14ac:dyDescent="0.2">
      <c r="A11" s="78"/>
      <c r="B11" s="78"/>
      <c r="C11" s="78"/>
      <c r="D11" s="78"/>
      <c r="E11" s="78"/>
      <c r="G11" s="180"/>
      <c r="H11" s="180"/>
      <c r="I11" s="180"/>
      <c r="J11" s="180"/>
    </row>
    <row r="12" spans="1:10" ht="18.75" thickBot="1" x14ac:dyDescent="0.3">
      <c r="A12" s="282" t="s">
        <v>184</v>
      </c>
      <c r="B12" s="282"/>
      <c r="C12" s="282"/>
      <c r="D12" s="282"/>
      <c r="E12" s="282"/>
      <c r="G12" s="283" t="s">
        <v>184</v>
      </c>
      <c r="H12" s="283"/>
      <c r="I12" s="283"/>
      <c r="J12" s="283"/>
    </row>
    <row r="13" spans="1:10" ht="15.75" thickBot="1" x14ac:dyDescent="0.25">
      <c r="A13" s="76" t="s">
        <v>179</v>
      </c>
      <c r="B13" s="276" t="s">
        <v>181</v>
      </c>
      <c r="C13" s="277"/>
      <c r="D13" s="276" t="s">
        <v>182</v>
      </c>
      <c r="E13" s="277"/>
      <c r="G13" s="284" t="s">
        <v>243</v>
      </c>
      <c r="H13" s="285"/>
      <c r="I13" s="284" t="s">
        <v>244</v>
      </c>
      <c r="J13" s="285"/>
    </row>
    <row r="14" spans="1:10" ht="30.75" thickBot="1" x14ac:dyDescent="0.25">
      <c r="A14" s="76" t="s">
        <v>186</v>
      </c>
      <c r="B14" s="76" t="s">
        <v>187</v>
      </c>
      <c r="C14" s="76" t="s">
        <v>183</v>
      </c>
      <c r="D14" s="76" t="s">
        <v>187</v>
      </c>
      <c r="E14" s="76" t="s">
        <v>183</v>
      </c>
      <c r="G14" s="176" t="s">
        <v>187</v>
      </c>
      <c r="H14" s="176" t="s">
        <v>183</v>
      </c>
      <c r="I14" s="176" t="s">
        <v>187</v>
      </c>
      <c r="J14" s="176" t="s">
        <v>183</v>
      </c>
    </row>
    <row r="15" spans="1:10" ht="15.75" thickBot="1" x14ac:dyDescent="0.25">
      <c r="A15" s="77" t="s">
        <v>216</v>
      </c>
      <c r="B15" s="77" t="s">
        <v>216</v>
      </c>
      <c r="C15" s="118"/>
      <c r="D15" s="77" t="s">
        <v>216</v>
      </c>
      <c r="E15" s="118"/>
      <c r="G15" s="77" t="s">
        <v>216</v>
      </c>
      <c r="H15" s="177"/>
      <c r="I15" s="77" t="s">
        <v>216</v>
      </c>
      <c r="J15" s="177"/>
    </row>
  </sheetData>
  <mergeCells count="14">
    <mergeCell ref="G6:J6"/>
    <mergeCell ref="G7:H7"/>
    <mergeCell ref="I7:J7"/>
    <mergeCell ref="G12:J12"/>
    <mergeCell ref="G13:H13"/>
    <mergeCell ref="I13:J13"/>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zoomScale="80" zoomScaleNormal="80" zoomScalePageLayoutView="150" workbookViewId="0">
      <selection activeCell="K10" sqref="K10"/>
    </sheetView>
  </sheetViews>
  <sheetFormatPr defaultColWidth="8.5703125" defaultRowHeight="12.75" x14ac:dyDescent="0.2"/>
  <cols>
    <col min="1" max="1" width="29.7109375" customWidth="1"/>
    <col min="2" max="2" width="20.5703125" style="9" customWidth="1"/>
    <col min="3" max="8" width="20.5703125" customWidth="1"/>
  </cols>
  <sheetData>
    <row r="1" spans="1:8" s="1" customFormat="1" ht="20.100000000000001" customHeight="1" x14ac:dyDescent="0.2">
      <c r="A1" s="63" t="s">
        <v>188</v>
      </c>
      <c r="B1" s="63"/>
      <c r="C1" s="63"/>
      <c r="D1" s="63"/>
      <c r="E1" s="63"/>
    </row>
    <row r="2" spans="1:8" s="1" customFormat="1" ht="20.100000000000001" customHeight="1" x14ac:dyDescent="0.2">
      <c r="A2" s="287" t="str">
        <f>'Institution ID'!C3</f>
        <v>Virginia Cooperative Extension &amp; Agricultural Experiment Station</v>
      </c>
      <c r="B2" s="287"/>
      <c r="C2" s="287"/>
      <c r="D2" s="287"/>
      <c r="E2" s="287"/>
    </row>
    <row r="3" spans="1:8" s="2" customFormat="1" ht="87.6" customHeight="1" x14ac:dyDescent="0.2">
      <c r="A3" s="289" t="s">
        <v>204</v>
      </c>
      <c r="B3" s="290"/>
      <c r="C3" s="290"/>
      <c r="D3" s="290"/>
      <c r="E3" s="291"/>
      <c r="F3" s="292" t="s">
        <v>245</v>
      </c>
      <c r="G3" s="293"/>
      <c r="H3" s="294"/>
    </row>
    <row r="4" spans="1:8" ht="15" customHeight="1" x14ac:dyDescent="0.2">
      <c r="A4" s="288" t="s">
        <v>0</v>
      </c>
      <c r="B4" s="56" t="s">
        <v>123</v>
      </c>
      <c r="C4" s="56" t="s">
        <v>131</v>
      </c>
      <c r="D4" s="56" t="s">
        <v>124</v>
      </c>
      <c r="E4" s="56" t="s">
        <v>125</v>
      </c>
      <c r="F4" s="181" t="s">
        <v>246</v>
      </c>
      <c r="G4" s="181" t="s">
        <v>247</v>
      </c>
      <c r="H4" s="181" t="s">
        <v>248</v>
      </c>
    </row>
    <row r="5" spans="1:8" ht="30" customHeight="1" x14ac:dyDescent="0.2">
      <c r="A5" s="288"/>
      <c r="B5" s="44" t="s">
        <v>195</v>
      </c>
      <c r="C5" s="44" t="s">
        <v>195</v>
      </c>
      <c r="D5" s="44" t="s">
        <v>196</v>
      </c>
      <c r="E5" s="44" t="s">
        <v>196</v>
      </c>
      <c r="F5" s="182" t="s">
        <v>189</v>
      </c>
      <c r="G5" s="182" t="s">
        <v>189</v>
      </c>
      <c r="H5" s="182" t="s">
        <v>189</v>
      </c>
    </row>
    <row r="6" spans="1:8" ht="15" customHeight="1" x14ac:dyDescent="0.2">
      <c r="A6" s="13" t="s">
        <v>12</v>
      </c>
      <c r="B6" s="286"/>
      <c r="C6" s="286"/>
      <c r="D6" s="286"/>
      <c r="E6" s="286"/>
      <c r="F6" s="183"/>
      <c r="G6" s="183"/>
      <c r="H6" s="183"/>
    </row>
    <row r="7" spans="1:8" ht="15" customHeight="1" x14ac:dyDescent="0.2">
      <c r="A7" s="45" t="s">
        <v>95</v>
      </c>
      <c r="B7" s="12">
        <f>0</f>
        <v>0</v>
      </c>
      <c r="C7" s="12">
        <f>0</f>
        <v>0</v>
      </c>
      <c r="D7" s="12">
        <f>0</f>
        <v>0</v>
      </c>
      <c r="E7" s="12">
        <f>0</f>
        <v>0</v>
      </c>
      <c r="F7" s="12">
        <f>0</f>
        <v>0</v>
      </c>
      <c r="G7" s="12">
        <f>0</f>
        <v>0</v>
      </c>
      <c r="H7" s="12">
        <f>0</f>
        <v>0</v>
      </c>
    </row>
    <row r="8" spans="1:8" ht="15" customHeight="1" x14ac:dyDescent="0.2">
      <c r="A8" s="45" t="s">
        <v>96</v>
      </c>
      <c r="B8" s="12">
        <f>0</f>
        <v>0</v>
      </c>
      <c r="C8" s="12">
        <f>0</f>
        <v>0</v>
      </c>
      <c r="D8" s="12">
        <f>0</f>
        <v>0</v>
      </c>
      <c r="E8" s="12">
        <f>0</f>
        <v>0</v>
      </c>
      <c r="F8" s="12">
        <f>0</f>
        <v>0</v>
      </c>
      <c r="G8" s="12">
        <f>0</f>
        <v>0</v>
      </c>
      <c r="H8" s="12">
        <f>0</f>
        <v>0</v>
      </c>
    </row>
    <row r="9" spans="1:8" ht="15" customHeight="1" x14ac:dyDescent="0.2">
      <c r="A9" s="45" t="s">
        <v>97</v>
      </c>
      <c r="B9" s="12">
        <f>0</f>
        <v>0</v>
      </c>
      <c r="C9" s="12">
        <f>0</f>
        <v>0</v>
      </c>
      <c r="D9" s="12">
        <f>0</f>
        <v>0</v>
      </c>
      <c r="E9" s="12">
        <f>0</f>
        <v>0</v>
      </c>
      <c r="F9" s="12">
        <f>0</f>
        <v>0</v>
      </c>
      <c r="G9" s="12">
        <f>0</f>
        <v>0</v>
      </c>
      <c r="H9" s="12">
        <f>0</f>
        <v>0</v>
      </c>
    </row>
    <row r="10" spans="1:8" ht="15" customHeight="1" x14ac:dyDescent="0.2">
      <c r="A10" s="45" t="s">
        <v>98</v>
      </c>
      <c r="B10" s="12">
        <f>0</f>
        <v>0</v>
      </c>
      <c r="C10" s="12">
        <f>0</f>
        <v>0</v>
      </c>
      <c r="D10" s="12">
        <f>0</f>
        <v>0</v>
      </c>
      <c r="E10" s="12">
        <f>0</f>
        <v>0</v>
      </c>
      <c r="F10" s="12">
        <f>0</f>
        <v>0</v>
      </c>
      <c r="G10" s="12">
        <f>0</f>
        <v>0</v>
      </c>
      <c r="H10" s="12">
        <f>0</f>
        <v>0</v>
      </c>
    </row>
    <row r="11" spans="1:8" ht="15" customHeight="1" x14ac:dyDescent="0.2">
      <c r="A11" s="45" t="s">
        <v>99</v>
      </c>
      <c r="B11" s="12">
        <f>0</f>
        <v>0</v>
      </c>
      <c r="C11" s="12">
        <f>0</f>
        <v>0</v>
      </c>
      <c r="D11" s="12">
        <f>0</f>
        <v>0</v>
      </c>
      <c r="E11" s="12">
        <f>0</f>
        <v>0</v>
      </c>
      <c r="F11" s="12">
        <f>0</f>
        <v>0</v>
      </c>
      <c r="G11" s="12">
        <f>0</f>
        <v>0</v>
      </c>
      <c r="H11" s="12">
        <f>0</f>
        <v>0</v>
      </c>
    </row>
    <row r="12" spans="1:8" ht="15" customHeight="1" x14ac:dyDescent="0.2">
      <c r="A12" s="45" t="s">
        <v>100</v>
      </c>
      <c r="B12" s="12">
        <f>0</f>
        <v>0</v>
      </c>
      <c r="C12" s="12">
        <f>0</f>
        <v>0</v>
      </c>
      <c r="D12" s="12">
        <f>0</f>
        <v>0</v>
      </c>
      <c r="E12" s="12">
        <f>0</f>
        <v>0</v>
      </c>
      <c r="F12" s="12">
        <f>0</f>
        <v>0</v>
      </c>
      <c r="G12" s="12">
        <f>0</f>
        <v>0</v>
      </c>
      <c r="H12" s="12">
        <f>0</f>
        <v>0</v>
      </c>
    </row>
    <row r="13" spans="1:8" ht="15" customHeight="1" x14ac:dyDescent="0.2">
      <c r="A13" s="45" t="s">
        <v>101</v>
      </c>
      <c r="B13" s="12">
        <f>0</f>
        <v>0</v>
      </c>
      <c r="C13" s="12">
        <f>0</f>
        <v>0</v>
      </c>
      <c r="D13" s="12">
        <f>0</f>
        <v>0</v>
      </c>
      <c r="E13" s="12">
        <f>0</f>
        <v>0</v>
      </c>
      <c r="F13" s="12">
        <f>0</f>
        <v>0</v>
      </c>
      <c r="G13" s="12">
        <f>0</f>
        <v>0</v>
      </c>
      <c r="H13" s="12">
        <f>0</f>
        <v>0</v>
      </c>
    </row>
    <row r="14" spans="1:8" ht="15" customHeight="1" x14ac:dyDescent="0.2">
      <c r="A14" s="45" t="s">
        <v>102</v>
      </c>
      <c r="B14" s="12">
        <f>0</f>
        <v>0</v>
      </c>
      <c r="C14" s="12">
        <f>0</f>
        <v>0</v>
      </c>
      <c r="D14" s="12">
        <f>0</f>
        <v>0</v>
      </c>
      <c r="E14" s="12">
        <f>0</f>
        <v>0</v>
      </c>
      <c r="F14" s="12">
        <f>0</f>
        <v>0</v>
      </c>
      <c r="G14" s="12">
        <f>0</f>
        <v>0</v>
      </c>
      <c r="H14" s="12">
        <f>0</f>
        <v>0</v>
      </c>
    </row>
    <row r="15" spans="1:8" ht="15" customHeight="1" x14ac:dyDescent="0.2">
      <c r="A15" s="45" t="s">
        <v>103</v>
      </c>
      <c r="B15" s="12">
        <f>0</f>
        <v>0</v>
      </c>
      <c r="C15" s="12">
        <f>0</f>
        <v>0</v>
      </c>
      <c r="D15" s="12">
        <f>0</f>
        <v>0</v>
      </c>
      <c r="E15" s="12">
        <f>0</f>
        <v>0</v>
      </c>
      <c r="F15" s="12">
        <f>0</f>
        <v>0</v>
      </c>
      <c r="G15" s="12">
        <f>0</f>
        <v>0</v>
      </c>
      <c r="H15" s="12">
        <f>0</f>
        <v>0</v>
      </c>
    </row>
    <row r="16" spans="1:8" ht="15" customHeight="1" x14ac:dyDescent="0.2">
      <c r="A16" s="45" t="s">
        <v>104</v>
      </c>
      <c r="B16" s="12">
        <f>0</f>
        <v>0</v>
      </c>
      <c r="C16" s="12">
        <f>0</f>
        <v>0</v>
      </c>
      <c r="D16" s="12">
        <f>0</f>
        <v>0</v>
      </c>
      <c r="E16" s="12">
        <f>0</f>
        <v>0</v>
      </c>
      <c r="F16" s="12">
        <f>0</f>
        <v>0</v>
      </c>
      <c r="G16" s="12">
        <f>0</f>
        <v>0</v>
      </c>
      <c r="H16" s="12">
        <f>0</f>
        <v>0</v>
      </c>
    </row>
    <row r="17" spans="1:8" ht="15" customHeight="1" x14ac:dyDescent="0.2">
      <c r="A17" s="45" t="s">
        <v>105</v>
      </c>
      <c r="B17" s="12">
        <f>0</f>
        <v>0</v>
      </c>
      <c r="C17" s="12">
        <f>0</f>
        <v>0</v>
      </c>
      <c r="D17" s="12">
        <f>0</f>
        <v>0</v>
      </c>
      <c r="E17" s="12">
        <f>0</f>
        <v>0</v>
      </c>
      <c r="F17" s="12">
        <f>0</f>
        <v>0</v>
      </c>
      <c r="G17" s="12">
        <f>0</f>
        <v>0</v>
      </c>
      <c r="H17" s="12">
        <f>0</f>
        <v>0</v>
      </c>
    </row>
    <row r="18" spans="1:8" ht="15" customHeight="1" x14ac:dyDescent="0.2">
      <c r="A18" s="45" t="s">
        <v>106</v>
      </c>
      <c r="B18" s="12">
        <f>0</f>
        <v>0</v>
      </c>
      <c r="C18" s="12">
        <f>0</f>
        <v>0</v>
      </c>
      <c r="D18" s="12">
        <f>0</f>
        <v>0</v>
      </c>
      <c r="E18" s="12">
        <f>0</f>
        <v>0</v>
      </c>
      <c r="F18" s="12">
        <f>0</f>
        <v>0</v>
      </c>
      <c r="G18" s="12">
        <f>0</f>
        <v>0</v>
      </c>
      <c r="H18" s="12">
        <f>0</f>
        <v>0</v>
      </c>
    </row>
    <row r="19" spans="1:8" ht="15" customHeight="1" x14ac:dyDescent="0.2">
      <c r="A19" s="45" t="s">
        <v>107</v>
      </c>
      <c r="B19" s="12">
        <f>0</f>
        <v>0</v>
      </c>
      <c r="C19" s="12">
        <f>0</f>
        <v>0</v>
      </c>
      <c r="D19" s="12">
        <f>0</f>
        <v>0</v>
      </c>
      <c r="E19" s="12">
        <f>0</f>
        <v>0</v>
      </c>
      <c r="F19" s="12">
        <f>0</f>
        <v>0</v>
      </c>
      <c r="G19" s="12">
        <f>0</f>
        <v>0</v>
      </c>
      <c r="H19" s="12">
        <f>0</f>
        <v>0</v>
      </c>
    </row>
    <row r="20" spans="1:8" ht="15" customHeight="1" x14ac:dyDescent="0.2">
      <c r="A20" s="45" t="s">
        <v>108</v>
      </c>
      <c r="B20" s="12">
        <f>0</f>
        <v>0</v>
      </c>
      <c r="C20" s="12">
        <f>0</f>
        <v>0</v>
      </c>
      <c r="D20" s="12">
        <f>0</f>
        <v>0</v>
      </c>
      <c r="E20" s="12">
        <f>0</f>
        <v>0</v>
      </c>
      <c r="F20" s="12">
        <f>0</f>
        <v>0</v>
      </c>
      <c r="G20" s="12">
        <f>0</f>
        <v>0</v>
      </c>
      <c r="H20" s="12">
        <f>0</f>
        <v>0</v>
      </c>
    </row>
    <row r="21" spans="1:8" ht="15" customHeight="1" x14ac:dyDescent="0.2">
      <c r="A21" s="10" t="s">
        <v>3</v>
      </c>
      <c r="B21" s="12">
        <v>16847000</v>
      </c>
      <c r="C21" s="12">
        <v>16397000</v>
      </c>
      <c r="D21" s="12">
        <v>16397000</v>
      </c>
      <c r="E21" s="12">
        <v>16397000</v>
      </c>
      <c r="F21" s="12">
        <v>16811000</v>
      </c>
      <c r="G21" s="12">
        <v>16397000</v>
      </c>
      <c r="H21" s="12">
        <v>16397000</v>
      </c>
    </row>
    <row r="22" spans="1:8" ht="15" customHeight="1" x14ac:dyDescent="0.2">
      <c r="A22" s="62" t="s">
        <v>190</v>
      </c>
      <c r="B22" s="40">
        <f>SUM(B7:B21)</f>
        <v>16847000</v>
      </c>
      <c r="C22" s="40">
        <f>SUM(C7:C21)</f>
        <v>16397000</v>
      </c>
      <c r="D22" s="40">
        <f>SUM(D7:D21)</f>
        <v>16397000</v>
      </c>
      <c r="E22" s="40">
        <f>SUM(E7:E21)</f>
        <v>16397000</v>
      </c>
      <c r="F22" s="184">
        <f t="shared" ref="F22:H22" si="0">SUM(F7:F21)</f>
        <v>16811000</v>
      </c>
      <c r="G22" s="184">
        <f t="shared" si="0"/>
        <v>16397000</v>
      </c>
      <c r="H22" s="184">
        <f t="shared" si="0"/>
        <v>16397000</v>
      </c>
    </row>
    <row r="23" spans="1:8" s="9" customFormat="1" ht="15" customHeight="1" x14ac:dyDescent="0.2">
      <c r="A23" s="67"/>
      <c r="B23" s="58"/>
      <c r="C23" s="58"/>
      <c r="D23" s="58"/>
      <c r="E23" s="58"/>
      <c r="F23" s="185"/>
      <c r="G23" s="185"/>
      <c r="H23" s="185"/>
    </row>
    <row r="24" spans="1:8" s="9" customFormat="1" ht="15" customHeight="1" x14ac:dyDescent="0.2">
      <c r="A24" s="67"/>
      <c r="B24" s="58"/>
      <c r="C24" s="58"/>
      <c r="D24" s="58"/>
      <c r="E24" s="58"/>
      <c r="F24" s="186"/>
      <c r="G24" s="187"/>
      <c r="H24" s="187"/>
    </row>
    <row r="25" spans="1:8" s="9" customFormat="1" ht="15" customHeight="1" x14ac:dyDescent="0.2">
      <c r="A25" s="66"/>
      <c r="B25" s="69" t="s">
        <v>123</v>
      </c>
      <c r="C25" s="69" t="s">
        <v>131</v>
      </c>
      <c r="D25" s="69" t="s">
        <v>124</v>
      </c>
      <c r="E25" s="69" t="s">
        <v>125</v>
      </c>
      <c r="F25" s="181" t="s">
        <v>246</v>
      </c>
      <c r="G25" s="181" t="s">
        <v>247</v>
      </c>
      <c r="H25" s="181" t="s">
        <v>248</v>
      </c>
    </row>
    <row r="26" spans="1:8" s="9" customFormat="1" ht="15" customHeight="1" x14ac:dyDescent="0.2">
      <c r="A26" s="68" t="s">
        <v>126</v>
      </c>
      <c r="B26" s="70" t="s">
        <v>189</v>
      </c>
      <c r="C26" s="70" t="s">
        <v>189</v>
      </c>
      <c r="D26" s="70" t="s">
        <v>189</v>
      </c>
      <c r="E26" s="70" t="s">
        <v>189</v>
      </c>
      <c r="F26" s="182" t="s">
        <v>249</v>
      </c>
      <c r="G26" s="182" t="s">
        <v>249</v>
      </c>
      <c r="H26" s="182" t="s">
        <v>249</v>
      </c>
    </row>
    <row r="27" spans="1:8" s="9" customFormat="1" ht="15" customHeight="1" x14ac:dyDescent="0.2">
      <c r="A27" s="57" t="s">
        <v>127</v>
      </c>
      <c r="B27" s="59">
        <f>0</f>
        <v>0</v>
      </c>
      <c r="C27" s="59">
        <f>0</f>
        <v>0</v>
      </c>
      <c r="D27" s="59">
        <f>0</f>
        <v>0</v>
      </c>
      <c r="E27" s="59">
        <f>0</f>
        <v>0</v>
      </c>
      <c r="F27" s="59">
        <f>0</f>
        <v>0</v>
      </c>
      <c r="G27" s="59">
        <f>0</f>
        <v>0</v>
      </c>
      <c r="H27" s="59">
        <f>0</f>
        <v>0</v>
      </c>
    </row>
    <row r="28" spans="1:8" s="9" customFormat="1" ht="15" customHeight="1" x14ac:dyDescent="0.2">
      <c r="A28" s="57" t="s">
        <v>128</v>
      </c>
      <c r="B28" s="59">
        <f>0</f>
        <v>0</v>
      </c>
      <c r="C28" s="59">
        <f>0</f>
        <v>0</v>
      </c>
      <c r="D28" s="59">
        <f>0</f>
        <v>0</v>
      </c>
      <c r="E28" s="59">
        <f>0</f>
        <v>0</v>
      </c>
      <c r="F28" s="59">
        <f>0</f>
        <v>0</v>
      </c>
      <c r="G28" s="59">
        <f>0</f>
        <v>0</v>
      </c>
      <c r="H28" s="59">
        <f>0</f>
        <v>0</v>
      </c>
    </row>
    <row r="29" spans="1:8" s="9" customFormat="1" ht="15" customHeight="1" x14ac:dyDescent="0.2">
      <c r="A29" s="57" t="s">
        <v>129</v>
      </c>
      <c r="B29" s="60">
        <f>B28+B27</f>
        <v>0</v>
      </c>
      <c r="C29" s="60">
        <f>C28+C27</f>
        <v>0</v>
      </c>
      <c r="D29" s="60">
        <f t="shared" ref="D29:E29" si="1">D28+D27</f>
        <v>0</v>
      </c>
      <c r="E29" s="60">
        <f t="shared" si="1"/>
        <v>0</v>
      </c>
      <c r="F29" s="60">
        <f>F28+F27</f>
        <v>0</v>
      </c>
      <c r="G29" s="60">
        <f t="shared" ref="G29:H29" si="2">G28+G27</f>
        <v>0</v>
      </c>
      <c r="H29" s="60">
        <f t="shared" si="2"/>
        <v>0</v>
      </c>
    </row>
    <row r="30" spans="1:8" s="9" customFormat="1" ht="15" customHeight="1" x14ac:dyDescent="0.2">
      <c r="A30" s="61" t="s">
        <v>130</v>
      </c>
      <c r="B30" s="59">
        <f>0</f>
        <v>0</v>
      </c>
      <c r="C30" s="59">
        <f>0</f>
        <v>0</v>
      </c>
      <c r="D30" s="59">
        <f>0</f>
        <v>0</v>
      </c>
      <c r="E30" s="59">
        <f>0</f>
        <v>0</v>
      </c>
      <c r="F30" s="59">
        <f>0</f>
        <v>0</v>
      </c>
      <c r="G30" s="59">
        <f>0</f>
        <v>0</v>
      </c>
      <c r="H30" s="59">
        <f>0</f>
        <v>0</v>
      </c>
    </row>
    <row r="31" spans="1:8" s="9" customFormat="1" ht="15" customHeight="1" x14ac:dyDescent="0.2">
      <c r="A31" s="71"/>
      <c r="B31" s="72"/>
      <c r="C31" s="72"/>
      <c r="D31" s="72"/>
      <c r="E31" s="72"/>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0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8"/>
  <sheetViews>
    <sheetView tabSelected="1" topLeftCell="A31" zoomScale="70" zoomScaleNormal="70" workbookViewId="0">
      <selection activeCell="N44" activeCellId="2" sqref="N38 N42 N44"/>
    </sheetView>
  </sheetViews>
  <sheetFormatPr defaultColWidth="9.140625" defaultRowHeight="12.75" x14ac:dyDescent="0.2"/>
  <cols>
    <col min="1" max="1" width="9.85546875" style="80" customWidth="1"/>
    <col min="2" max="2" width="74.7109375" style="80" customWidth="1"/>
    <col min="3" max="3" width="7.140625" style="80" customWidth="1"/>
    <col min="4" max="4" width="18.5703125" style="80" customWidth="1"/>
    <col min="5" max="5" width="15.42578125" style="80" customWidth="1"/>
    <col min="6" max="7" width="18.5703125" style="80" customWidth="1"/>
    <col min="8" max="8" width="18.42578125" style="80" customWidth="1"/>
    <col min="9" max="9" width="20.28515625" style="80" customWidth="1"/>
    <col min="10" max="15" width="20.28515625" style="139" customWidth="1"/>
    <col min="16" max="16" width="66.140625" style="80" customWidth="1"/>
    <col min="17" max="17" width="59" style="80" customWidth="1"/>
    <col min="18" max="18" width="41.85546875" style="80" customWidth="1"/>
    <col min="19" max="16384" width="9.140625" style="80"/>
  </cols>
  <sheetData>
    <row r="1" spans="1:17" ht="20.100000000000001" customHeight="1" x14ac:dyDescent="0.2">
      <c r="A1" s="79" t="s">
        <v>191</v>
      </c>
      <c r="B1" s="79"/>
      <c r="C1" s="79"/>
      <c r="D1" s="79"/>
      <c r="E1" s="79"/>
      <c r="F1" s="79"/>
      <c r="G1" s="79"/>
      <c r="H1" s="79"/>
      <c r="I1" s="79"/>
      <c r="J1" s="79"/>
      <c r="K1" s="79"/>
      <c r="L1" s="79"/>
      <c r="M1" s="79"/>
      <c r="N1" s="79"/>
      <c r="O1" s="79"/>
    </row>
    <row r="2" spans="1:17" ht="20.100000000000001" customHeight="1" x14ac:dyDescent="0.2">
      <c r="A2" s="328" t="str">
        <f>'Institution ID'!C3</f>
        <v>Virginia Cooperative Extension &amp; Agricultural Experiment Station</v>
      </c>
      <c r="B2" s="328"/>
      <c r="C2" s="328"/>
      <c r="D2" s="328"/>
      <c r="E2" s="328"/>
      <c r="F2" s="328"/>
      <c r="G2" s="328"/>
      <c r="H2" s="328"/>
      <c r="I2" s="328"/>
      <c r="J2" s="137"/>
      <c r="K2" s="137"/>
      <c r="L2" s="137"/>
      <c r="M2" s="137"/>
      <c r="N2" s="137"/>
      <c r="O2" s="137"/>
    </row>
    <row r="3" spans="1:17" s="83" customFormat="1" ht="20.100000000000001" customHeight="1" x14ac:dyDescent="0.2">
      <c r="A3" s="81" t="s">
        <v>192</v>
      </c>
      <c r="B3" s="82"/>
      <c r="C3" s="82"/>
      <c r="D3" s="82"/>
      <c r="E3" s="82"/>
      <c r="F3" s="82"/>
    </row>
    <row r="4" spans="1:17" s="84" customFormat="1" ht="30" customHeight="1" x14ac:dyDescent="0.2">
      <c r="A4" s="362" t="s">
        <v>206</v>
      </c>
      <c r="B4" s="362"/>
      <c r="C4" s="362"/>
      <c r="D4" s="362"/>
      <c r="E4" s="362"/>
      <c r="F4" s="362"/>
      <c r="G4" s="362"/>
      <c r="H4" s="362"/>
      <c r="I4" s="362"/>
      <c r="J4" s="362"/>
      <c r="K4" s="362"/>
      <c r="L4" s="362"/>
      <c r="M4" s="362"/>
      <c r="N4" s="362"/>
      <c r="O4" s="362"/>
      <c r="P4" s="362"/>
      <c r="Q4" s="362"/>
    </row>
    <row r="5" spans="1:17" s="84" customFormat="1" ht="79.5" customHeight="1" thickBot="1" x14ac:dyDescent="0.25">
      <c r="A5" s="363"/>
      <c r="B5" s="363"/>
      <c r="C5" s="363"/>
      <c r="D5" s="363"/>
      <c r="E5" s="363"/>
      <c r="F5" s="363"/>
      <c r="G5" s="363"/>
      <c r="H5" s="363"/>
      <c r="I5" s="363"/>
      <c r="J5" s="363"/>
      <c r="K5" s="363"/>
      <c r="L5" s="363"/>
      <c r="M5" s="363"/>
      <c r="N5" s="363"/>
      <c r="O5" s="363"/>
      <c r="P5" s="363"/>
      <c r="Q5" s="363"/>
    </row>
    <row r="6" spans="1:17" s="85" customFormat="1" ht="20.100000000000001" customHeight="1" thickBot="1" x14ac:dyDescent="0.25">
      <c r="A6" s="329" t="s">
        <v>22</v>
      </c>
      <c r="B6" s="332" t="s">
        <v>138</v>
      </c>
      <c r="C6" s="333"/>
      <c r="D6" s="333"/>
      <c r="E6" s="333"/>
      <c r="F6" s="333"/>
      <c r="G6" s="333"/>
      <c r="H6" s="333"/>
      <c r="I6" s="333"/>
      <c r="J6" s="333"/>
      <c r="K6" s="333"/>
      <c r="L6" s="333"/>
      <c r="M6" s="333"/>
      <c r="N6" s="333"/>
      <c r="O6" s="333"/>
      <c r="P6" s="333"/>
      <c r="Q6" s="334"/>
    </row>
    <row r="7" spans="1:17" s="85" customFormat="1" ht="20.100000000000001" customHeight="1" thickBot="1" x14ac:dyDescent="0.25">
      <c r="A7" s="330"/>
      <c r="C7" s="86"/>
      <c r="D7" s="353" t="s">
        <v>122</v>
      </c>
      <c r="E7" s="354"/>
      <c r="F7" s="354"/>
      <c r="G7" s="354"/>
      <c r="H7" s="354"/>
      <c r="I7" s="354"/>
      <c r="J7" s="354"/>
      <c r="K7" s="354"/>
      <c r="L7" s="354"/>
      <c r="M7" s="354"/>
      <c r="N7" s="354"/>
      <c r="O7" s="355"/>
      <c r="P7" s="87" t="s">
        <v>139</v>
      </c>
      <c r="Q7" s="88" t="s">
        <v>140</v>
      </c>
    </row>
    <row r="8" spans="1:17" s="85" customFormat="1" ht="20.100000000000001" customHeight="1" thickBot="1" x14ac:dyDescent="0.25">
      <c r="A8" s="330"/>
      <c r="B8" s="335" t="s">
        <v>23</v>
      </c>
      <c r="C8" s="348" t="s">
        <v>114</v>
      </c>
      <c r="D8" s="339"/>
      <c r="E8" s="339"/>
      <c r="F8" s="339"/>
      <c r="G8" s="339"/>
      <c r="H8" s="339"/>
      <c r="I8" s="339"/>
      <c r="J8" s="140"/>
      <c r="K8" s="140"/>
      <c r="L8" s="140"/>
      <c r="M8" s="140"/>
      <c r="N8" s="140"/>
      <c r="O8" s="140"/>
      <c r="P8" s="345" t="s">
        <v>141</v>
      </c>
      <c r="Q8" s="342" t="s">
        <v>142</v>
      </c>
    </row>
    <row r="9" spans="1:17" s="85" customFormat="1" ht="20.100000000000001" customHeight="1" thickBot="1" x14ac:dyDescent="0.25">
      <c r="A9" s="330"/>
      <c r="B9" s="336"/>
      <c r="C9" s="349"/>
      <c r="D9" s="338" t="s">
        <v>120</v>
      </c>
      <c r="E9" s="339"/>
      <c r="F9" s="340"/>
      <c r="G9" s="341" t="s">
        <v>121</v>
      </c>
      <c r="H9" s="333"/>
      <c r="I9" s="333"/>
      <c r="J9" s="351" t="s">
        <v>250</v>
      </c>
      <c r="K9" s="352"/>
      <c r="L9" s="352"/>
      <c r="M9" s="351" t="s">
        <v>251</v>
      </c>
      <c r="N9" s="352"/>
      <c r="O9" s="352"/>
      <c r="P9" s="346"/>
      <c r="Q9" s="343"/>
    </row>
    <row r="10" spans="1:17" s="85" customFormat="1" ht="52.5" customHeight="1" thickBot="1" x14ac:dyDescent="0.25">
      <c r="A10" s="331"/>
      <c r="B10" s="337"/>
      <c r="C10" s="350"/>
      <c r="D10" s="89" t="s">
        <v>111</v>
      </c>
      <c r="E10" s="89" t="s">
        <v>4</v>
      </c>
      <c r="F10" s="89" t="s">
        <v>110</v>
      </c>
      <c r="G10" s="89" t="s">
        <v>111</v>
      </c>
      <c r="H10" s="89" t="s">
        <v>4</v>
      </c>
      <c r="I10" s="89" t="s">
        <v>110</v>
      </c>
      <c r="J10" s="188" t="s">
        <v>111</v>
      </c>
      <c r="K10" s="188" t="s">
        <v>4</v>
      </c>
      <c r="L10" s="188" t="s">
        <v>110</v>
      </c>
      <c r="M10" s="188" t="s">
        <v>111</v>
      </c>
      <c r="N10" s="188" t="s">
        <v>4</v>
      </c>
      <c r="O10" s="188" t="s">
        <v>110</v>
      </c>
      <c r="P10" s="347"/>
      <c r="Q10" s="344"/>
    </row>
    <row r="11" spans="1:17" ht="69.95" customHeight="1" x14ac:dyDescent="0.2">
      <c r="A11" s="133">
        <v>3</v>
      </c>
      <c r="B11" s="84" t="s">
        <v>220</v>
      </c>
      <c r="C11" s="134">
        <v>3</v>
      </c>
      <c r="D11" s="123">
        <f t="shared" ref="D11" si="0">SUM(E11:F11)</f>
        <v>0</v>
      </c>
      <c r="E11" s="124">
        <f>0</f>
        <v>0</v>
      </c>
      <c r="F11" s="124">
        <f>0</f>
        <v>0</v>
      </c>
      <c r="G11" s="125">
        <f t="shared" ref="G11" si="1">SUM(H11:I11)</f>
        <v>0</v>
      </c>
      <c r="H11" s="124">
        <f>0</f>
        <v>0</v>
      </c>
      <c r="I11" s="124">
        <f>0</f>
        <v>0</v>
      </c>
      <c r="J11" s="124">
        <v>0</v>
      </c>
      <c r="K11" s="124">
        <v>0</v>
      </c>
      <c r="L11" s="124">
        <v>0</v>
      </c>
      <c r="M11" s="124">
        <v>0</v>
      </c>
      <c r="N11" s="124">
        <v>0</v>
      </c>
      <c r="O11" s="124">
        <v>0</v>
      </c>
      <c r="P11" s="132" t="s">
        <v>275</v>
      </c>
      <c r="Q11" s="90" t="s">
        <v>221</v>
      </c>
    </row>
    <row r="12" spans="1:17" ht="20.100000000000001" customHeight="1" x14ac:dyDescent="0.2">
      <c r="A12" s="356"/>
      <c r="B12" s="357"/>
      <c r="C12" s="357"/>
      <c r="D12" s="357"/>
      <c r="E12" s="357"/>
      <c r="F12" s="357"/>
      <c r="G12" s="357"/>
      <c r="H12" s="357"/>
      <c r="I12" s="357"/>
      <c r="J12" s="357"/>
      <c r="K12" s="357"/>
      <c r="L12" s="357"/>
      <c r="M12" s="357"/>
      <c r="N12" s="357"/>
      <c r="O12" s="357"/>
      <c r="P12" s="357"/>
      <c r="Q12" s="358"/>
    </row>
    <row r="13" spans="1:17" ht="41.1" customHeight="1" x14ac:dyDescent="0.2">
      <c r="A13" s="126"/>
      <c r="B13" s="127" t="s">
        <v>143</v>
      </c>
      <c r="C13" s="127"/>
      <c r="D13" s="128">
        <f t="shared" ref="D13:O13" si="2">SUM(D11:D11)</f>
        <v>0</v>
      </c>
      <c r="E13" s="54">
        <f t="shared" si="2"/>
        <v>0</v>
      </c>
      <c r="F13" s="54">
        <f t="shared" si="2"/>
        <v>0</v>
      </c>
      <c r="G13" s="55">
        <f t="shared" si="2"/>
        <v>0</v>
      </c>
      <c r="H13" s="54">
        <f t="shared" si="2"/>
        <v>0</v>
      </c>
      <c r="I13" s="54">
        <f t="shared" si="2"/>
        <v>0</v>
      </c>
      <c r="J13" s="54">
        <f t="shared" si="2"/>
        <v>0</v>
      </c>
      <c r="K13" s="54">
        <f t="shared" si="2"/>
        <v>0</v>
      </c>
      <c r="L13" s="54">
        <f t="shared" si="2"/>
        <v>0</v>
      </c>
      <c r="M13" s="54">
        <f t="shared" si="2"/>
        <v>0</v>
      </c>
      <c r="N13" s="54">
        <f t="shared" si="2"/>
        <v>0</v>
      </c>
      <c r="O13" s="54">
        <f t="shared" si="2"/>
        <v>0</v>
      </c>
      <c r="P13" s="359"/>
      <c r="Q13" s="359"/>
    </row>
    <row r="14" spans="1:17" x14ac:dyDescent="0.2">
      <c r="A14" s="91"/>
    </row>
    <row r="15" spans="1:17" ht="18" x14ac:dyDescent="0.25">
      <c r="A15" s="92" t="s">
        <v>193</v>
      </c>
      <c r="B15" s="93"/>
      <c r="C15" s="93"/>
      <c r="D15" s="93"/>
      <c r="E15" s="93"/>
      <c r="F15" s="93"/>
      <c r="G15" s="93"/>
      <c r="H15" s="115"/>
      <c r="I15" s="94"/>
      <c r="J15" s="94"/>
      <c r="K15" s="94"/>
      <c r="L15" s="94"/>
      <c r="M15" s="94"/>
      <c r="N15" s="94"/>
      <c r="O15" s="94"/>
    </row>
    <row r="16" spans="1:17" ht="90.75" customHeight="1" thickBot="1" x14ac:dyDescent="0.25">
      <c r="A16" s="360" t="s">
        <v>205</v>
      </c>
      <c r="B16" s="361"/>
      <c r="C16" s="361"/>
      <c r="D16" s="361"/>
      <c r="E16" s="361"/>
      <c r="F16" s="361"/>
      <c r="G16" s="361"/>
      <c r="H16" s="361"/>
      <c r="I16" s="361"/>
      <c r="J16" s="361"/>
      <c r="K16" s="361"/>
      <c r="L16" s="361"/>
      <c r="M16" s="361"/>
      <c r="N16" s="361"/>
      <c r="O16" s="361"/>
      <c r="P16" s="361"/>
      <c r="Q16" s="361"/>
    </row>
    <row r="17" spans="1:18" ht="16.5" customHeight="1" thickBot="1" x14ac:dyDescent="0.25">
      <c r="A17" s="110"/>
      <c r="B17" s="305" t="s">
        <v>144</v>
      </c>
      <c r="C17" s="306"/>
      <c r="D17" s="302" t="s">
        <v>120</v>
      </c>
      <c r="E17" s="303"/>
      <c r="F17" s="304"/>
      <c r="G17" s="302" t="s">
        <v>121</v>
      </c>
      <c r="H17" s="303"/>
      <c r="I17" s="303"/>
      <c r="J17" s="307" t="s">
        <v>250</v>
      </c>
      <c r="K17" s="308"/>
      <c r="L17" s="309"/>
      <c r="M17" s="307" t="s">
        <v>251</v>
      </c>
      <c r="N17" s="308"/>
      <c r="O17" s="309"/>
      <c r="P17" s="95"/>
      <c r="Q17" s="301"/>
      <c r="R17" s="301"/>
    </row>
    <row r="18" spans="1:18" ht="51.75" customHeight="1" thickBot="1" x14ac:dyDescent="0.3">
      <c r="A18" s="110"/>
      <c r="B18" s="295" t="s">
        <v>0</v>
      </c>
      <c r="C18" s="296"/>
      <c r="D18" s="197" t="s">
        <v>111</v>
      </c>
      <c r="E18" s="197" t="s">
        <v>4</v>
      </c>
      <c r="F18" s="196" t="s">
        <v>110</v>
      </c>
      <c r="G18" s="197" t="s">
        <v>111</v>
      </c>
      <c r="H18" s="197" t="s">
        <v>4</v>
      </c>
      <c r="I18" s="197" t="s">
        <v>110</v>
      </c>
      <c r="J18" s="212" t="s">
        <v>111</v>
      </c>
      <c r="K18" s="189" t="s">
        <v>4</v>
      </c>
      <c r="L18" s="213" t="s">
        <v>110</v>
      </c>
      <c r="M18" s="212" t="s">
        <v>111</v>
      </c>
      <c r="N18" s="189" t="s">
        <v>4</v>
      </c>
      <c r="O18" s="213" t="s">
        <v>110</v>
      </c>
      <c r="P18" s="95"/>
      <c r="Q18" s="95"/>
      <c r="R18" s="96"/>
    </row>
    <row r="19" spans="1:18" ht="20.100000000000001" customHeight="1" x14ac:dyDescent="0.2">
      <c r="A19" s="110"/>
      <c r="B19" s="319" t="s">
        <v>112</v>
      </c>
      <c r="C19" s="320"/>
      <c r="D19" s="119">
        <f t="shared" ref="D19:O19" si="3">+D13</f>
        <v>0</v>
      </c>
      <c r="E19" s="220">
        <f t="shared" si="3"/>
        <v>0</v>
      </c>
      <c r="F19" s="220">
        <f t="shared" si="3"/>
        <v>0</v>
      </c>
      <c r="G19" s="120">
        <f t="shared" si="3"/>
        <v>0</v>
      </c>
      <c r="H19" s="220">
        <f t="shared" si="3"/>
        <v>0</v>
      </c>
      <c r="I19" s="209">
        <f t="shared" si="3"/>
        <v>0</v>
      </c>
      <c r="J19" s="214">
        <f t="shared" si="3"/>
        <v>0</v>
      </c>
      <c r="K19" s="190">
        <f t="shared" si="3"/>
        <v>0</v>
      </c>
      <c r="L19" s="215">
        <f t="shared" si="3"/>
        <v>0</v>
      </c>
      <c r="M19" s="214">
        <f t="shared" si="3"/>
        <v>0</v>
      </c>
      <c r="N19" s="190">
        <f t="shared" si="3"/>
        <v>0</v>
      </c>
      <c r="O19" s="215">
        <f t="shared" si="3"/>
        <v>0</v>
      </c>
      <c r="P19" s="97"/>
      <c r="Q19" s="97"/>
      <c r="R19" s="97"/>
    </row>
    <row r="20" spans="1:18" s="195" customFormat="1" ht="30" customHeight="1" x14ac:dyDescent="0.2">
      <c r="A20" s="251" t="s">
        <v>277</v>
      </c>
      <c r="B20" s="299" t="s">
        <v>259</v>
      </c>
      <c r="C20" s="300"/>
      <c r="D20" s="98">
        <f>SUM(E20:F20)</f>
        <v>63769</v>
      </c>
      <c r="E20" s="191">
        <v>63769</v>
      </c>
      <c r="F20" s="191">
        <f>0</f>
        <v>0</v>
      </c>
      <c r="G20" s="99">
        <f>SUM(H20:I20)</f>
        <v>127671</v>
      </c>
      <c r="H20" s="191">
        <v>127671</v>
      </c>
      <c r="I20" s="208">
        <f>0</f>
        <v>0</v>
      </c>
      <c r="J20" s="98">
        <v>1518299</v>
      </c>
      <c r="K20" s="191">
        <f>J20*0.05</f>
        <v>75914.95</v>
      </c>
      <c r="L20" s="216">
        <v>0</v>
      </c>
      <c r="M20" s="98">
        <v>3112513</v>
      </c>
      <c r="N20" s="191">
        <f>M20*0.05</f>
        <v>155625.65</v>
      </c>
      <c r="O20" s="216">
        <v>0</v>
      </c>
      <c r="P20" s="131"/>
      <c r="Q20" s="100"/>
      <c r="R20" s="100"/>
    </row>
    <row r="21" spans="1:18" s="195" customFormat="1" ht="30" customHeight="1" x14ac:dyDescent="0.2">
      <c r="A21" s="251"/>
      <c r="B21" s="297" t="s">
        <v>260</v>
      </c>
      <c r="C21" s="298"/>
      <c r="D21" s="199">
        <v>0</v>
      </c>
      <c r="E21" s="201">
        <v>0</v>
      </c>
      <c r="F21" s="201">
        <v>0</v>
      </c>
      <c r="G21" s="200">
        <v>0</v>
      </c>
      <c r="H21" s="201">
        <v>0</v>
      </c>
      <c r="I21" s="210">
        <v>0</v>
      </c>
      <c r="J21" s="199">
        <v>0</v>
      </c>
      <c r="K21" s="201">
        <v>0</v>
      </c>
      <c r="L21" s="217">
        <v>0</v>
      </c>
      <c r="M21" s="199">
        <v>0</v>
      </c>
      <c r="N21" s="201">
        <v>0</v>
      </c>
      <c r="O21" s="217">
        <v>0</v>
      </c>
      <c r="P21" s="131"/>
      <c r="Q21" s="103"/>
      <c r="R21" s="103"/>
    </row>
    <row r="22" spans="1:18" s="195" customFormat="1" ht="30" customHeight="1" x14ac:dyDescent="0.2">
      <c r="A22" s="251"/>
      <c r="B22" s="299" t="s">
        <v>261</v>
      </c>
      <c r="C22" s="300"/>
      <c r="D22" s="101">
        <f>+F22</f>
        <v>2.1000000000000003E-3</v>
      </c>
      <c r="E22" s="192"/>
      <c r="F22" s="192">
        <f>0.042*0.05</f>
        <v>2.1000000000000003E-3</v>
      </c>
      <c r="G22" s="102">
        <f>+I22</f>
        <v>2.1000000000000003E-3</v>
      </c>
      <c r="H22" s="192"/>
      <c r="I22" s="211">
        <f>0.042*0.05</f>
        <v>2.1000000000000003E-3</v>
      </c>
      <c r="J22" s="101">
        <v>0.05</v>
      </c>
      <c r="K22" s="192"/>
      <c r="L22" s="218"/>
      <c r="M22" s="101">
        <v>0.05</v>
      </c>
      <c r="N22" s="192"/>
      <c r="O22" s="218"/>
      <c r="P22" s="131"/>
      <c r="Q22" s="103"/>
      <c r="R22" s="103"/>
    </row>
    <row r="23" spans="1:18" s="195" customFormat="1" ht="30" customHeight="1" x14ac:dyDescent="0.2">
      <c r="A23" s="251"/>
      <c r="B23" s="324" t="s">
        <v>262</v>
      </c>
      <c r="C23" s="325"/>
      <c r="D23" s="101">
        <v>0</v>
      </c>
      <c r="E23" s="192"/>
      <c r="F23" s="192">
        <v>0</v>
      </c>
      <c r="G23" s="102">
        <v>0</v>
      </c>
      <c r="H23" s="192"/>
      <c r="I23" s="211">
        <v>0</v>
      </c>
      <c r="J23" s="101">
        <v>0</v>
      </c>
      <c r="K23" s="192"/>
      <c r="L23" s="218">
        <v>0</v>
      </c>
      <c r="M23" s="101">
        <v>0</v>
      </c>
      <c r="N23" s="192"/>
      <c r="O23" s="218">
        <v>0</v>
      </c>
      <c r="P23" s="131"/>
      <c r="Q23" s="103"/>
      <c r="R23" s="103"/>
    </row>
    <row r="24" spans="1:18" s="195" customFormat="1" ht="30" customHeight="1" x14ac:dyDescent="0.2">
      <c r="A24" s="251" t="s">
        <v>277</v>
      </c>
      <c r="B24" s="202" t="s">
        <v>263</v>
      </c>
      <c r="C24" s="203"/>
      <c r="D24" s="98">
        <f>SUM(E24:F24)</f>
        <v>32495</v>
      </c>
      <c r="E24" s="191">
        <v>32495</v>
      </c>
      <c r="F24" s="191">
        <f>0</f>
        <v>0</v>
      </c>
      <c r="G24" s="99">
        <v>65059</v>
      </c>
      <c r="H24" s="191">
        <f>G24</f>
        <v>65059</v>
      </c>
      <c r="I24" s="208">
        <f>0</f>
        <v>0</v>
      </c>
      <c r="J24" s="98">
        <v>773696</v>
      </c>
      <c r="K24" s="191">
        <f>J24*0.05</f>
        <v>38684.800000000003</v>
      </c>
      <c r="L24" s="216">
        <v>0</v>
      </c>
      <c r="M24" s="98">
        <v>1586076</v>
      </c>
      <c r="N24" s="191">
        <f>M24*0.05</f>
        <v>79303.8</v>
      </c>
      <c r="O24" s="216">
        <v>0</v>
      </c>
      <c r="P24" s="131"/>
      <c r="Q24" s="100"/>
      <c r="R24" s="100"/>
    </row>
    <row r="25" spans="1:18" s="195" customFormat="1" ht="30" customHeight="1" x14ac:dyDescent="0.2">
      <c r="A25" s="251"/>
      <c r="B25" s="202" t="s">
        <v>264</v>
      </c>
      <c r="C25" s="203"/>
      <c r="D25" s="199">
        <v>0</v>
      </c>
      <c r="E25" s="201">
        <v>0</v>
      </c>
      <c r="F25" s="201">
        <v>0</v>
      </c>
      <c r="G25" s="200">
        <v>0</v>
      </c>
      <c r="H25" s="201">
        <v>0</v>
      </c>
      <c r="I25" s="210">
        <v>0</v>
      </c>
      <c r="J25" s="199">
        <v>0</v>
      </c>
      <c r="K25" s="201">
        <v>0</v>
      </c>
      <c r="L25" s="217">
        <v>0</v>
      </c>
      <c r="M25" s="199">
        <v>0</v>
      </c>
      <c r="N25" s="201">
        <v>0</v>
      </c>
      <c r="O25" s="217">
        <v>0</v>
      </c>
      <c r="P25" s="131"/>
      <c r="Q25" s="103"/>
      <c r="R25" s="103"/>
    </row>
    <row r="26" spans="1:18" s="195" customFormat="1" ht="30" customHeight="1" x14ac:dyDescent="0.2">
      <c r="A26" s="251"/>
      <c r="B26" s="202" t="s">
        <v>265</v>
      </c>
      <c r="C26" s="203"/>
      <c r="D26" s="101">
        <f>+F26</f>
        <v>2.1000000000000003E-3</v>
      </c>
      <c r="E26" s="192"/>
      <c r="F26" s="192">
        <f>0.042*0.05</f>
        <v>2.1000000000000003E-3</v>
      </c>
      <c r="G26" s="102">
        <f>+I26</f>
        <v>2.1000000000000003E-3</v>
      </c>
      <c r="H26" s="192"/>
      <c r="I26" s="211">
        <f>0.042*0.05</f>
        <v>2.1000000000000003E-3</v>
      </c>
      <c r="J26" s="101">
        <v>0.05</v>
      </c>
      <c r="K26" s="192"/>
      <c r="L26" s="218"/>
      <c r="M26" s="101">
        <v>0.05</v>
      </c>
      <c r="N26" s="192"/>
      <c r="O26" s="218"/>
      <c r="P26" s="131"/>
      <c r="Q26" s="103"/>
      <c r="R26" s="103"/>
    </row>
    <row r="27" spans="1:18" s="195" customFormat="1" ht="30" customHeight="1" x14ac:dyDescent="0.2">
      <c r="A27" s="251"/>
      <c r="B27" s="202" t="s">
        <v>266</v>
      </c>
      <c r="C27" s="203"/>
      <c r="D27" s="101">
        <v>0</v>
      </c>
      <c r="E27" s="192"/>
      <c r="F27" s="192">
        <v>0</v>
      </c>
      <c r="G27" s="102">
        <v>0</v>
      </c>
      <c r="H27" s="192"/>
      <c r="I27" s="211">
        <v>0</v>
      </c>
      <c r="J27" s="101">
        <v>0</v>
      </c>
      <c r="K27" s="192"/>
      <c r="L27" s="218">
        <v>0</v>
      </c>
      <c r="M27" s="101">
        <v>0</v>
      </c>
      <c r="N27" s="192"/>
      <c r="O27" s="218">
        <v>0</v>
      </c>
      <c r="P27" s="131"/>
      <c r="Q27" s="103"/>
      <c r="R27" s="103"/>
    </row>
    <row r="28" spans="1:18" s="195" customFormat="1" ht="30" customHeight="1" x14ac:dyDescent="0.2">
      <c r="A28" s="251"/>
      <c r="B28" s="202" t="s">
        <v>267</v>
      </c>
      <c r="C28" s="203"/>
      <c r="D28" s="98">
        <f>SUM(E28:F28)</f>
        <v>0</v>
      </c>
      <c r="E28" s="191">
        <f>0</f>
        <v>0</v>
      </c>
      <c r="F28" s="191">
        <f>0</f>
        <v>0</v>
      </c>
      <c r="G28" s="99">
        <f>SUM(H28:I28)</f>
        <v>0</v>
      </c>
      <c r="H28" s="191">
        <f>0</f>
        <v>0</v>
      </c>
      <c r="I28" s="208">
        <f>0</f>
        <v>0</v>
      </c>
      <c r="J28" s="98">
        <v>229063</v>
      </c>
      <c r="K28" s="191">
        <f>J28*0.05</f>
        <v>11453.150000000001</v>
      </c>
      <c r="L28" s="216">
        <v>0</v>
      </c>
      <c r="M28" s="98">
        <v>469580</v>
      </c>
      <c r="N28" s="191">
        <f>M28*0.05</f>
        <v>23479</v>
      </c>
      <c r="O28" s="216">
        <v>0</v>
      </c>
      <c r="P28" s="131"/>
      <c r="Q28" s="100"/>
      <c r="R28" s="100"/>
    </row>
    <row r="29" spans="1:18" s="195" customFormat="1" ht="30" customHeight="1" x14ac:dyDescent="0.2">
      <c r="A29" s="251"/>
      <c r="B29" s="202" t="s">
        <v>268</v>
      </c>
      <c r="C29" s="203"/>
      <c r="D29" s="199">
        <v>0</v>
      </c>
      <c r="E29" s="201">
        <v>0</v>
      </c>
      <c r="F29" s="201">
        <v>0</v>
      </c>
      <c r="G29" s="200">
        <v>0</v>
      </c>
      <c r="H29" s="201">
        <v>0</v>
      </c>
      <c r="I29" s="210">
        <v>0</v>
      </c>
      <c r="J29" s="199">
        <v>0</v>
      </c>
      <c r="K29" s="201">
        <v>0</v>
      </c>
      <c r="L29" s="217">
        <v>0</v>
      </c>
      <c r="M29" s="199">
        <v>0</v>
      </c>
      <c r="N29" s="201">
        <v>0</v>
      </c>
      <c r="O29" s="217">
        <v>0</v>
      </c>
      <c r="P29" s="131"/>
      <c r="Q29" s="103"/>
      <c r="R29" s="103"/>
    </row>
    <row r="30" spans="1:18" s="195" customFormat="1" ht="30" customHeight="1" x14ac:dyDescent="0.2">
      <c r="A30" s="251"/>
      <c r="B30" s="202" t="s">
        <v>269</v>
      </c>
      <c r="C30" s="203"/>
      <c r="D30" s="101">
        <f>+F30</f>
        <v>0</v>
      </c>
      <c r="E30" s="192"/>
      <c r="F30" s="192">
        <f>0</f>
        <v>0</v>
      </c>
      <c r="G30" s="102">
        <f>+I30</f>
        <v>0</v>
      </c>
      <c r="H30" s="192"/>
      <c r="I30" s="211">
        <f>0</f>
        <v>0</v>
      </c>
      <c r="J30" s="101">
        <v>0.05</v>
      </c>
      <c r="K30" s="192"/>
      <c r="L30" s="218"/>
      <c r="M30" s="101">
        <v>0.05</v>
      </c>
      <c r="N30" s="192"/>
      <c r="O30" s="218"/>
      <c r="P30" s="131"/>
      <c r="Q30" s="103"/>
      <c r="R30" s="103"/>
    </row>
    <row r="31" spans="1:18" s="195" customFormat="1" ht="30" customHeight="1" x14ac:dyDescent="0.2">
      <c r="A31" s="251"/>
      <c r="B31" s="204" t="s">
        <v>270</v>
      </c>
      <c r="C31" s="203"/>
      <c r="D31" s="101">
        <v>0</v>
      </c>
      <c r="E31" s="192"/>
      <c r="F31" s="192">
        <v>0</v>
      </c>
      <c r="G31" s="102">
        <v>0</v>
      </c>
      <c r="H31" s="192"/>
      <c r="I31" s="211">
        <v>0</v>
      </c>
      <c r="J31" s="101">
        <v>0</v>
      </c>
      <c r="K31" s="192"/>
      <c r="L31" s="218">
        <v>0</v>
      </c>
      <c r="M31" s="101">
        <v>0</v>
      </c>
      <c r="N31" s="192"/>
      <c r="O31" s="218">
        <v>0</v>
      </c>
      <c r="P31" s="131"/>
      <c r="Q31" s="103"/>
      <c r="R31" s="103"/>
    </row>
    <row r="32" spans="1:18" s="195" customFormat="1" ht="30" customHeight="1" x14ac:dyDescent="0.2">
      <c r="A32" s="251" t="s">
        <v>278</v>
      </c>
      <c r="B32" s="297" t="s">
        <v>271</v>
      </c>
      <c r="C32" s="298"/>
      <c r="D32" s="98">
        <f>SUM(E32:F32)</f>
        <v>16243</v>
      </c>
      <c r="E32" s="191">
        <v>16243</v>
      </c>
      <c r="F32" s="191">
        <f>0</f>
        <v>0</v>
      </c>
      <c r="G32" s="99">
        <f>SUM(H32:I32)</f>
        <v>32502</v>
      </c>
      <c r="H32" s="191">
        <v>32502</v>
      </c>
      <c r="I32" s="208">
        <f>0</f>
        <v>0</v>
      </c>
      <c r="J32" s="98">
        <v>812134</v>
      </c>
      <c r="K32" s="191">
        <f>J32*0.05</f>
        <v>40606.700000000004</v>
      </c>
      <c r="L32" s="216">
        <v>0</v>
      </c>
      <c r="M32" s="98">
        <v>1664874</v>
      </c>
      <c r="N32" s="191">
        <v>0</v>
      </c>
      <c r="O32" s="216">
        <v>0</v>
      </c>
      <c r="P32" s="131"/>
      <c r="Q32" s="100"/>
      <c r="R32" s="100"/>
    </row>
    <row r="33" spans="1:18" s="195" customFormat="1" ht="30" customHeight="1" x14ac:dyDescent="0.2">
      <c r="A33" s="251"/>
      <c r="B33" s="204" t="s">
        <v>272</v>
      </c>
      <c r="C33" s="203"/>
      <c r="D33" s="199">
        <v>0</v>
      </c>
      <c r="E33" s="201">
        <v>0</v>
      </c>
      <c r="F33" s="201">
        <v>0</v>
      </c>
      <c r="G33" s="200">
        <v>0</v>
      </c>
      <c r="H33" s="201">
        <v>0</v>
      </c>
      <c r="I33" s="210">
        <v>0</v>
      </c>
      <c r="J33" s="199">
        <v>0</v>
      </c>
      <c r="K33" s="201">
        <v>0</v>
      </c>
      <c r="L33" s="217">
        <v>0</v>
      </c>
      <c r="M33" s="199">
        <v>0</v>
      </c>
      <c r="N33" s="201">
        <v>0</v>
      </c>
      <c r="O33" s="217">
        <v>0</v>
      </c>
      <c r="P33" s="131"/>
      <c r="Q33" s="103"/>
      <c r="R33" s="103"/>
    </row>
    <row r="34" spans="1:18" s="195" customFormat="1" ht="30" customHeight="1" x14ac:dyDescent="0.2">
      <c r="A34" s="251"/>
      <c r="B34" s="297" t="s">
        <v>273</v>
      </c>
      <c r="C34" s="298"/>
      <c r="D34" s="101">
        <f>+F34</f>
        <v>1.5E-3</v>
      </c>
      <c r="E34" s="192"/>
      <c r="F34" s="192">
        <f>0.05*0.03</f>
        <v>1.5E-3</v>
      </c>
      <c r="G34" s="102">
        <f>+I34</f>
        <v>1.5E-3</v>
      </c>
      <c r="H34" s="192"/>
      <c r="I34" s="211">
        <f>0.05*0.03</f>
        <v>1.5E-3</v>
      </c>
      <c r="J34" s="101">
        <v>0.05</v>
      </c>
      <c r="K34" s="192"/>
      <c r="L34" s="218"/>
      <c r="M34" s="101">
        <v>0.05</v>
      </c>
      <c r="N34" s="192"/>
      <c r="O34" s="218"/>
      <c r="P34" s="131"/>
      <c r="Q34" s="103"/>
      <c r="R34" s="103"/>
    </row>
    <row r="35" spans="1:18" s="195" customFormat="1" ht="30" customHeight="1" x14ac:dyDescent="0.2">
      <c r="A35" s="251"/>
      <c r="B35" s="202" t="s">
        <v>274</v>
      </c>
      <c r="C35" s="203"/>
      <c r="D35" s="101">
        <v>0</v>
      </c>
      <c r="E35" s="192"/>
      <c r="F35" s="192">
        <v>0</v>
      </c>
      <c r="G35" s="102">
        <v>0</v>
      </c>
      <c r="H35" s="192"/>
      <c r="I35" s="211">
        <v>0</v>
      </c>
      <c r="J35" s="101">
        <v>0</v>
      </c>
      <c r="K35" s="192"/>
      <c r="L35" s="218">
        <v>0</v>
      </c>
      <c r="M35" s="101">
        <v>0</v>
      </c>
      <c r="N35" s="192"/>
      <c r="O35" s="218">
        <v>0</v>
      </c>
      <c r="P35" s="131"/>
      <c r="Q35" s="103"/>
      <c r="R35" s="103"/>
    </row>
    <row r="36" spans="1:18" s="195" customFormat="1" ht="18" x14ac:dyDescent="0.2">
      <c r="A36" s="251"/>
      <c r="B36" s="326" t="s">
        <v>258</v>
      </c>
      <c r="C36" s="327"/>
      <c r="D36" s="256">
        <v>0</v>
      </c>
      <c r="E36" s="257">
        <v>0</v>
      </c>
      <c r="F36" s="257">
        <v>0</v>
      </c>
      <c r="G36" s="258">
        <v>0</v>
      </c>
      <c r="H36" s="257">
        <v>0</v>
      </c>
      <c r="I36" s="259">
        <v>0</v>
      </c>
      <c r="J36" s="256">
        <v>844599</v>
      </c>
      <c r="K36" s="257">
        <f>J36*0.05</f>
        <v>42229.950000000004</v>
      </c>
      <c r="L36" s="260">
        <v>0</v>
      </c>
      <c r="M36" s="256">
        <v>0</v>
      </c>
      <c r="N36" s="257">
        <v>0</v>
      </c>
      <c r="O36" s="260">
        <v>0</v>
      </c>
      <c r="P36" s="131"/>
      <c r="Q36" s="103"/>
      <c r="R36" s="103"/>
    </row>
    <row r="37" spans="1:18" ht="20.100000000000001" customHeight="1" x14ac:dyDescent="0.2">
      <c r="A37" s="251"/>
      <c r="B37" s="315" t="s">
        <v>115</v>
      </c>
      <c r="C37" s="316"/>
      <c r="D37" s="98">
        <f t="shared" ref="D37:D41" si="4">SUM(E37:F37)</f>
        <v>0</v>
      </c>
      <c r="E37" s="191">
        <v>0</v>
      </c>
      <c r="F37" s="191">
        <f>0</f>
        <v>0</v>
      </c>
      <c r="G37" s="99">
        <f t="shared" ref="G37:G41" si="5">SUM(H37:I37)</f>
        <v>0</v>
      </c>
      <c r="H37" s="191">
        <f>0</f>
        <v>0</v>
      </c>
      <c r="I37" s="208">
        <f>0</f>
        <v>0</v>
      </c>
      <c r="J37" s="98">
        <f t="shared" ref="J37" si="6">SUM(K37:L37)</f>
        <v>0</v>
      </c>
      <c r="K37" s="191">
        <f>0</f>
        <v>0</v>
      </c>
      <c r="L37" s="216">
        <f>0</f>
        <v>0</v>
      </c>
      <c r="M37" s="98">
        <f t="shared" ref="M37" si="7">SUM(N37:O37)</f>
        <v>0</v>
      </c>
      <c r="N37" s="191">
        <f>0</f>
        <v>0</v>
      </c>
      <c r="O37" s="216">
        <f>0</f>
        <v>0</v>
      </c>
    </row>
    <row r="38" spans="1:18" ht="20.100000000000001" customHeight="1" x14ac:dyDescent="0.2">
      <c r="A38" s="251" t="s">
        <v>279</v>
      </c>
      <c r="B38" s="311" t="s">
        <v>116</v>
      </c>
      <c r="C38" s="312"/>
      <c r="D38" s="98">
        <v>700627</v>
      </c>
      <c r="E38" s="191">
        <f>D38</f>
        <v>700627</v>
      </c>
      <c r="F38" s="191">
        <f>0</f>
        <v>0</v>
      </c>
      <c r="G38" s="99">
        <v>799153</v>
      </c>
      <c r="H38" s="191">
        <f>G38</f>
        <v>799153</v>
      </c>
      <c r="I38" s="208">
        <f>0</f>
        <v>0</v>
      </c>
      <c r="J38" s="98">
        <f>D38</f>
        <v>700627</v>
      </c>
      <c r="K38" s="191">
        <f>J38-666000</f>
        <v>34627</v>
      </c>
      <c r="L38" s="216">
        <v>0</v>
      </c>
      <c r="M38" s="98">
        <f>G38</f>
        <v>799153</v>
      </c>
      <c r="N38" s="191">
        <f>M38-759000</f>
        <v>40153</v>
      </c>
      <c r="O38" s="216">
        <v>0</v>
      </c>
      <c r="P38" s="104"/>
    </row>
    <row r="39" spans="1:18" ht="20.100000000000001" customHeight="1" x14ac:dyDescent="0.2">
      <c r="A39" s="251"/>
      <c r="B39" s="315" t="s">
        <v>132</v>
      </c>
      <c r="C39" s="316"/>
      <c r="D39" s="98">
        <f t="shared" si="4"/>
        <v>0</v>
      </c>
      <c r="E39" s="191">
        <v>0</v>
      </c>
      <c r="F39" s="191">
        <f>0</f>
        <v>0</v>
      </c>
      <c r="G39" s="99">
        <f t="shared" si="5"/>
        <v>0</v>
      </c>
      <c r="H39" s="191">
        <f>0</f>
        <v>0</v>
      </c>
      <c r="I39" s="208">
        <f>0</f>
        <v>0</v>
      </c>
      <c r="J39" s="98">
        <v>0</v>
      </c>
      <c r="K39" s="191">
        <v>0</v>
      </c>
      <c r="L39" s="216">
        <v>0</v>
      </c>
      <c r="M39" s="98">
        <v>0</v>
      </c>
      <c r="N39" s="191">
        <v>0</v>
      </c>
      <c r="O39" s="216">
        <v>0</v>
      </c>
    </row>
    <row r="40" spans="1:18" ht="20.100000000000001" customHeight="1" x14ac:dyDescent="0.2">
      <c r="A40" s="251"/>
      <c r="B40" s="315" t="s">
        <v>133</v>
      </c>
      <c r="C40" s="316"/>
      <c r="D40" s="98">
        <f t="shared" si="4"/>
        <v>0</v>
      </c>
      <c r="E40" s="191">
        <v>0</v>
      </c>
      <c r="F40" s="191">
        <f>0</f>
        <v>0</v>
      </c>
      <c r="G40" s="99">
        <f t="shared" si="5"/>
        <v>0</v>
      </c>
      <c r="H40" s="191">
        <f>0</f>
        <v>0</v>
      </c>
      <c r="I40" s="208">
        <f>0</f>
        <v>0</v>
      </c>
      <c r="J40" s="98">
        <v>0</v>
      </c>
      <c r="K40" s="191">
        <v>0</v>
      </c>
      <c r="L40" s="216">
        <v>0</v>
      </c>
      <c r="M40" s="98">
        <v>0</v>
      </c>
      <c r="N40" s="191">
        <v>0</v>
      </c>
      <c r="O40" s="216">
        <v>0</v>
      </c>
    </row>
    <row r="41" spans="1:18" ht="20.100000000000001" customHeight="1" x14ac:dyDescent="0.2">
      <c r="A41" s="251"/>
      <c r="B41" s="311" t="s">
        <v>134</v>
      </c>
      <c r="C41" s="312"/>
      <c r="D41" s="98">
        <f t="shared" si="4"/>
        <v>0</v>
      </c>
      <c r="E41" s="191">
        <v>0</v>
      </c>
      <c r="F41" s="191">
        <f>0</f>
        <v>0</v>
      </c>
      <c r="G41" s="99">
        <f t="shared" si="5"/>
        <v>0</v>
      </c>
      <c r="H41" s="191">
        <f>0</f>
        <v>0</v>
      </c>
      <c r="I41" s="208">
        <f>0</f>
        <v>0</v>
      </c>
      <c r="J41" s="98">
        <v>0</v>
      </c>
      <c r="K41" s="191">
        <v>0</v>
      </c>
      <c r="L41" s="216">
        <v>0</v>
      </c>
      <c r="M41" s="98">
        <v>0</v>
      </c>
      <c r="N41" s="191">
        <v>0</v>
      </c>
      <c r="O41" s="216">
        <v>0</v>
      </c>
    </row>
    <row r="42" spans="1:18" ht="20.100000000000001" customHeight="1" x14ac:dyDescent="0.2">
      <c r="A42" s="251" t="s">
        <v>280</v>
      </c>
      <c r="B42" s="315" t="s">
        <v>135</v>
      </c>
      <c r="C42" s="316"/>
      <c r="D42" s="98">
        <v>74162</v>
      </c>
      <c r="E42" s="191">
        <f>D42</f>
        <v>74162</v>
      </c>
      <c r="F42" s="191">
        <f>0</f>
        <v>0</v>
      </c>
      <c r="G42" s="99">
        <v>148502</v>
      </c>
      <c r="H42" s="191">
        <f>G42</f>
        <v>148502</v>
      </c>
      <c r="I42" s="208">
        <f>0</f>
        <v>0</v>
      </c>
      <c r="J42" s="98">
        <v>41208</v>
      </c>
      <c r="K42" s="191">
        <f>J42</f>
        <v>41208</v>
      </c>
      <c r="L42" s="216">
        <v>0</v>
      </c>
      <c r="M42" s="98">
        <v>96705</v>
      </c>
      <c r="N42" s="191">
        <f>M42</f>
        <v>96705</v>
      </c>
      <c r="O42" s="216">
        <v>0</v>
      </c>
    </row>
    <row r="43" spans="1:18" ht="20.100000000000001" customHeight="1" x14ac:dyDescent="0.2">
      <c r="A43" s="251"/>
      <c r="B43" s="311" t="s">
        <v>136</v>
      </c>
      <c r="C43" s="312"/>
      <c r="D43" s="98">
        <f t="shared" ref="D43" si="8">SUM(E43:F43)</f>
        <v>0</v>
      </c>
      <c r="E43" s="191">
        <v>0</v>
      </c>
      <c r="F43" s="191">
        <f>0</f>
        <v>0</v>
      </c>
      <c r="G43" s="99">
        <f t="shared" ref="G43" si="9">SUM(H43:I43)</f>
        <v>0</v>
      </c>
      <c r="H43" s="191">
        <f>0</f>
        <v>0</v>
      </c>
      <c r="I43" s="208">
        <f>0</f>
        <v>0</v>
      </c>
      <c r="J43" s="98">
        <v>0</v>
      </c>
      <c r="K43" s="191">
        <v>0</v>
      </c>
      <c r="L43" s="216">
        <v>0</v>
      </c>
      <c r="M43" s="98">
        <v>0</v>
      </c>
      <c r="N43" s="191">
        <v>0</v>
      </c>
      <c r="O43" s="216">
        <v>0</v>
      </c>
    </row>
    <row r="44" spans="1:18" ht="20.100000000000001" customHeight="1" x14ac:dyDescent="0.2">
      <c r="A44" s="251" t="s">
        <v>281</v>
      </c>
      <c r="B44" s="311" t="s">
        <v>137</v>
      </c>
      <c r="C44" s="312"/>
      <c r="D44" s="98">
        <v>250000</v>
      </c>
      <c r="E44" s="191">
        <f>D44</f>
        <v>250000</v>
      </c>
      <c r="F44" s="191">
        <f>0</f>
        <v>0</v>
      </c>
      <c r="G44" s="99">
        <v>500000</v>
      </c>
      <c r="H44" s="191">
        <f>G44</f>
        <v>500000</v>
      </c>
      <c r="I44" s="208">
        <f>0</f>
        <v>0</v>
      </c>
      <c r="J44" s="253">
        <v>440000</v>
      </c>
      <c r="K44" s="254">
        <f>J44</f>
        <v>440000</v>
      </c>
      <c r="L44" s="255">
        <v>0</v>
      </c>
      <c r="M44" s="253">
        <v>880000</v>
      </c>
      <c r="N44" s="191">
        <f>M44</f>
        <v>880000</v>
      </c>
      <c r="O44" s="216">
        <v>0</v>
      </c>
    </row>
    <row r="45" spans="1:18" ht="20.100000000000001" customHeight="1" thickBot="1" x14ac:dyDescent="0.25">
      <c r="A45" s="252"/>
      <c r="B45" s="313" t="s">
        <v>2</v>
      </c>
      <c r="C45" s="314"/>
      <c r="D45" s="219">
        <f>SUM(D38:D44,D19,D20,D24,D28,D32,D37)</f>
        <v>1137296</v>
      </c>
      <c r="E45" s="219">
        <f>SUM(E38:E44,E19,E20,E24,E28,E32,E37)</f>
        <v>1137296</v>
      </c>
      <c r="F45" s="219">
        <f>SUM(F38:F44,F19,F20,F24,F28,F32,F37)</f>
        <v>0</v>
      </c>
      <c r="G45" s="221">
        <f>SUM(G37:G44,G19,G20,G24,G28,G32)</f>
        <v>1672887</v>
      </c>
      <c r="H45" s="222">
        <f>SUM(H37:H44,H19,H20,H24,H28,H32)</f>
        <v>1672887</v>
      </c>
      <c r="I45" s="223">
        <f>SUM(I38:I44,I19,I20,I24,I28,I32,I37)</f>
        <v>0</v>
      </c>
      <c r="J45" s="219">
        <f t="shared" ref="J45:O45" si="10">SUM(J38:J44,J19,J20,J24,J28,J32,J36,J37)</f>
        <v>5359626</v>
      </c>
      <c r="K45" s="219">
        <f t="shared" si="10"/>
        <v>724724.54999999993</v>
      </c>
      <c r="L45" s="219">
        <f t="shared" si="10"/>
        <v>0</v>
      </c>
      <c r="M45" s="219">
        <f t="shared" si="10"/>
        <v>8608901</v>
      </c>
      <c r="N45" s="219">
        <f t="shared" si="10"/>
        <v>1275266.45</v>
      </c>
      <c r="O45" s="219">
        <f t="shared" si="10"/>
        <v>0</v>
      </c>
    </row>
    <row r="46" spans="1:18" x14ac:dyDescent="0.2">
      <c r="B46" s="105" t="s">
        <v>1</v>
      </c>
      <c r="C46" s="106"/>
      <c r="D46" s="106"/>
      <c r="E46" s="106"/>
      <c r="F46" s="106"/>
      <c r="N46" s="458"/>
    </row>
    <row r="47" spans="1:18" x14ac:dyDescent="0.2">
      <c r="B47" s="317" t="s">
        <v>113</v>
      </c>
      <c r="C47" s="317"/>
      <c r="D47" s="317"/>
      <c r="E47" s="317"/>
      <c r="F47" s="317"/>
      <c r="G47" s="317"/>
      <c r="H47" s="317"/>
      <c r="I47" s="317"/>
      <c r="J47" s="138"/>
      <c r="K47" s="138"/>
      <c r="L47" s="138"/>
      <c r="M47" s="138"/>
      <c r="N47" s="138"/>
      <c r="O47" s="138"/>
    </row>
    <row r="48" spans="1:18" x14ac:dyDescent="0.2">
      <c r="B48" s="317" t="s">
        <v>11</v>
      </c>
      <c r="C48" s="317"/>
      <c r="D48" s="317"/>
      <c r="E48" s="317"/>
      <c r="F48" s="317"/>
      <c r="G48" s="317"/>
      <c r="H48" s="317"/>
      <c r="I48" s="317"/>
      <c r="J48" s="138"/>
      <c r="K48" s="138"/>
      <c r="L48" s="138"/>
      <c r="M48" s="138"/>
      <c r="N48" s="138"/>
      <c r="O48" s="138"/>
    </row>
    <row r="49" spans="2:15" x14ac:dyDescent="0.2">
      <c r="B49" s="116" t="s">
        <v>213</v>
      </c>
      <c r="C49" s="116"/>
      <c r="D49" s="116"/>
      <c r="E49" s="116"/>
      <c r="F49" s="116"/>
      <c r="G49" s="116"/>
      <c r="H49" s="116"/>
      <c r="I49" s="116"/>
      <c r="J49" s="138"/>
      <c r="K49" s="138"/>
      <c r="L49" s="138"/>
      <c r="M49" s="138"/>
      <c r="N49" s="138"/>
      <c r="O49" s="138"/>
    </row>
    <row r="50" spans="2:15" x14ac:dyDescent="0.2">
      <c r="B50" s="323" t="s">
        <v>276</v>
      </c>
      <c r="C50" s="323"/>
      <c r="D50" s="323"/>
      <c r="E50" s="323"/>
      <c r="F50" s="323"/>
      <c r="G50" s="323"/>
      <c r="H50" s="323"/>
      <c r="I50" s="323"/>
      <c r="J50" s="323"/>
      <c r="K50" s="323"/>
      <c r="L50" s="323"/>
      <c r="M50" s="323"/>
      <c r="N50" s="323"/>
      <c r="O50" s="323"/>
    </row>
    <row r="51" spans="2:15" s="121" customFormat="1" x14ac:dyDescent="0.2">
      <c r="B51" s="317"/>
      <c r="C51" s="317"/>
      <c r="D51" s="317"/>
      <c r="E51" s="317"/>
      <c r="F51" s="317"/>
      <c r="G51" s="317"/>
      <c r="H51" s="317"/>
      <c r="I51" s="317"/>
      <c r="J51" s="138"/>
      <c r="K51" s="138"/>
      <c r="L51" s="138"/>
      <c r="M51" s="138"/>
      <c r="N51" s="138"/>
      <c r="O51" s="138"/>
    </row>
    <row r="52" spans="2:15" s="121" customFormat="1" x14ac:dyDescent="0.2">
      <c r="B52" s="122"/>
      <c r="C52" s="122"/>
      <c r="D52" s="122"/>
      <c r="E52" s="122"/>
      <c r="F52" s="122"/>
      <c r="G52" s="122"/>
      <c r="H52" s="122"/>
      <c r="I52" s="122"/>
      <c r="J52" s="138"/>
      <c r="K52" s="138"/>
      <c r="L52" s="138"/>
      <c r="M52" s="138"/>
      <c r="N52" s="138"/>
      <c r="O52" s="138"/>
    </row>
    <row r="53" spans="2:15" ht="15.75" x14ac:dyDescent="0.25">
      <c r="B53" s="107"/>
      <c r="C53" s="107"/>
      <c r="D53" s="107"/>
      <c r="E53" s="107"/>
      <c r="F53" s="107"/>
      <c r="G53" s="107"/>
      <c r="J53" s="112" t="s">
        <v>203</v>
      </c>
      <c r="K53" s="111"/>
      <c r="L53" s="111"/>
      <c r="M53" s="111"/>
      <c r="N53" s="111"/>
      <c r="O53" s="111"/>
    </row>
    <row r="54" spans="2:15" ht="15.75" x14ac:dyDescent="0.25">
      <c r="J54" s="321" t="s">
        <v>202</v>
      </c>
      <c r="K54" s="322"/>
      <c r="L54" s="318" t="s">
        <v>207</v>
      </c>
      <c r="M54" s="318"/>
      <c r="N54" s="205"/>
      <c r="O54" s="205"/>
    </row>
    <row r="55" spans="2:15" ht="15.75" x14ac:dyDescent="0.2">
      <c r="J55" s="207" t="s">
        <v>120</v>
      </c>
      <c r="K55" s="207" t="s">
        <v>121</v>
      </c>
      <c r="L55" s="113" t="s">
        <v>120</v>
      </c>
      <c r="M55" s="113" t="s">
        <v>121</v>
      </c>
      <c r="N55" s="205"/>
      <c r="O55" s="205"/>
    </row>
    <row r="56" spans="2:15" ht="15" x14ac:dyDescent="0.2">
      <c r="J56" s="117">
        <f>'2-Tuit &amp; Oth NGF Rev'!G22-'2-Tuit &amp; Oth NGF Rev'!C22-'3-Academic-Financial'!L45</f>
        <v>0</v>
      </c>
      <c r="K56" s="117">
        <f>'2-Tuit &amp; Oth NGF Rev'!H22-'2-Tuit &amp; Oth NGF Rev'!C22-'3-Academic-Financial'!O45</f>
        <v>0</v>
      </c>
      <c r="L56" s="114"/>
      <c r="M56" s="114"/>
      <c r="N56" s="206"/>
      <c r="O56" s="206"/>
    </row>
    <row r="57" spans="2:15" x14ac:dyDescent="0.2">
      <c r="N57" s="97"/>
      <c r="O57" s="97"/>
    </row>
    <row r="58" spans="2:15" x14ac:dyDescent="0.2">
      <c r="B58" s="310"/>
      <c r="C58" s="310"/>
      <c r="D58" s="310"/>
      <c r="E58" s="310"/>
      <c r="F58" s="310"/>
    </row>
  </sheetData>
  <sheetProtection insertRows="0" selectLockedCells="1" selectUnlockedCells="1"/>
  <mergeCells count="48">
    <mergeCell ref="A12:Q12"/>
    <mergeCell ref="P13:Q13"/>
    <mergeCell ref="A16:Q16"/>
    <mergeCell ref="G17:I17"/>
    <mergeCell ref="A4:Q5"/>
    <mergeCell ref="A2:I2"/>
    <mergeCell ref="A6:A10"/>
    <mergeCell ref="B6:Q6"/>
    <mergeCell ref="B8:B10"/>
    <mergeCell ref="D9:F9"/>
    <mergeCell ref="G9:I9"/>
    <mergeCell ref="Q8:Q10"/>
    <mergeCell ref="P8:P10"/>
    <mergeCell ref="D8:I8"/>
    <mergeCell ref="C8:C10"/>
    <mergeCell ref="J9:L9"/>
    <mergeCell ref="M9:O9"/>
    <mergeCell ref="D7:O7"/>
    <mergeCell ref="L54:M54"/>
    <mergeCell ref="B19:C19"/>
    <mergeCell ref="B48:I48"/>
    <mergeCell ref="B47:I47"/>
    <mergeCell ref="B44:C44"/>
    <mergeCell ref="B38:C38"/>
    <mergeCell ref="B37:C37"/>
    <mergeCell ref="J54:K54"/>
    <mergeCell ref="B21:C21"/>
    <mergeCell ref="B50:O50"/>
    <mergeCell ref="B22:C22"/>
    <mergeCell ref="B23:C23"/>
    <mergeCell ref="B34:C34"/>
    <mergeCell ref="B39:C39"/>
    <mergeCell ref="B40:C40"/>
    <mergeCell ref="B36:C36"/>
    <mergeCell ref="B58:F58"/>
    <mergeCell ref="B41:C41"/>
    <mergeCell ref="B45:C45"/>
    <mergeCell ref="B43:C43"/>
    <mergeCell ref="B42:C42"/>
    <mergeCell ref="B51:I51"/>
    <mergeCell ref="B18:C18"/>
    <mergeCell ref="B32:C32"/>
    <mergeCell ref="B20:C20"/>
    <mergeCell ref="Q17:R17"/>
    <mergeCell ref="D17:F17"/>
    <mergeCell ref="B17:C17"/>
    <mergeCell ref="J17:L17"/>
    <mergeCell ref="M17:O17"/>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 D32 G20 G39:G41 G37 D24 G28 D28 G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
  <sheetViews>
    <sheetView zoomScale="80" zoomScaleNormal="80" workbookViewId="0">
      <selection activeCell="H20" sqref="H20"/>
    </sheetView>
  </sheetViews>
  <sheetFormatPr defaultColWidth="9.140625" defaultRowHeight="12.75" x14ac:dyDescent="0.2"/>
  <cols>
    <col min="1" max="1" width="9.140625" style="8"/>
    <col min="2" max="2" width="64.140625" style="8" customWidth="1"/>
    <col min="3" max="3" width="7.140625" style="8" customWidth="1"/>
    <col min="4" max="4" width="18.5703125" style="8" customWidth="1"/>
    <col min="5" max="5" width="15.42578125" style="8" customWidth="1"/>
    <col min="6" max="6" width="18.5703125" style="8" customWidth="1"/>
    <col min="7" max="11" width="16.42578125" style="8" customWidth="1"/>
    <col min="12" max="12" width="57.7109375" style="8" customWidth="1"/>
    <col min="13" max="16384" width="9.140625" style="8"/>
  </cols>
  <sheetData>
    <row r="1" spans="1:12" ht="20.100000000000001" customHeight="1" x14ac:dyDescent="0.2">
      <c r="A1" s="64" t="s">
        <v>194</v>
      </c>
      <c r="B1" s="64"/>
      <c r="C1" s="64"/>
      <c r="D1" s="64"/>
      <c r="E1" s="64"/>
      <c r="F1" s="64"/>
      <c r="G1" s="64"/>
      <c r="H1" s="64"/>
      <c r="I1" s="64"/>
      <c r="J1" s="64"/>
      <c r="K1" s="64"/>
    </row>
    <row r="2" spans="1:12" ht="20.100000000000001" customHeight="1" x14ac:dyDescent="0.2">
      <c r="A2" s="370" t="str">
        <f>'Institution ID'!C3</f>
        <v>Virginia Cooperative Extension &amp; Agricultural Experiment Station</v>
      </c>
      <c r="B2" s="370"/>
      <c r="C2" s="370"/>
      <c r="D2" s="370"/>
      <c r="E2" s="370"/>
      <c r="F2" s="370"/>
      <c r="G2" s="370"/>
      <c r="H2" s="141"/>
      <c r="I2" s="141"/>
      <c r="J2" s="141"/>
      <c r="K2" s="141"/>
    </row>
    <row r="3" spans="1:12" s="7" customFormat="1" ht="30" customHeight="1" x14ac:dyDescent="0.2">
      <c r="A3" s="380" t="s">
        <v>211</v>
      </c>
      <c r="B3" s="380"/>
      <c r="C3" s="380"/>
      <c r="D3" s="380"/>
      <c r="E3" s="380"/>
      <c r="F3" s="380"/>
      <c r="G3" s="380"/>
      <c r="H3" s="380"/>
      <c r="I3" s="380"/>
      <c r="J3" s="380"/>
      <c r="K3" s="380"/>
      <c r="L3" s="380"/>
    </row>
    <row r="4" spans="1:12" s="7" customFormat="1" ht="60.6" customHeight="1" thickBot="1" x14ac:dyDescent="0.25">
      <c r="A4" s="381"/>
      <c r="B4" s="381"/>
      <c r="C4" s="381"/>
      <c r="D4" s="381"/>
      <c r="E4" s="381"/>
      <c r="F4" s="381"/>
      <c r="G4" s="381"/>
      <c r="H4" s="381"/>
      <c r="I4" s="381"/>
      <c r="J4" s="381"/>
      <c r="K4" s="381"/>
      <c r="L4" s="381"/>
    </row>
    <row r="5" spans="1:12" s="3" customFormat="1" ht="20.100000000000001" customHeight="1" x14ac:dyDescent="0.2">
      <c r="A5" s="371" t="s">
        <v>22</v>
      </c>
      <c r="B5" s="384" t="s">
        <v>118</v>
      </c>
      <c r="C5" s="384"/>
      <c r="D5" s="384"/>
      <c r="E5" s="384"/>
      <c r="F5" s="384"/>
      <c r="G5" s="384"/>
      <c r="H5" s="384"/>
      <c r="I5" s="384"/>
      <c r="J5" s="384"/>
      <c r="K5" s="384"/>
      <c r="L5" s="367" t="s">
        <v>119</v>
      </c>
    </row>
    <row r="6" spans="1:12" s="3" customFormat="1" ht="20.100000000000001" customHeight="1" x14ac:dyDescent="0.2">
      <c r="A6" s="372"/>
      <c r="B6" s="194"/>
      <c r="C6" s="198"/>
      <c r="D6" s="385" t="s">
        <v>122</v>
      </c>
      <c r="E6" s="385"/>
      <c r="F6" s="385"/>
      <c r="G6" s="385"/>
      <c r="H6" s="385"/>
      <c r="I6" s="385"/>
      <c r="J6" s="385"/>
      <c r="K6" s="385"/>
      <c r="L6" s="368"/>
    </row>
    <row r="7" spans="1:12" s="3" customFormat="1" ht="20.100000000000001" customHeight="1" thickBot="1" x14ac:dyDescent="0.25">
      <c r="A7" s="373"/>
      <c r="B7" s="369" t="s">
        <v>145</v>
      </c>
      <c r="C7" s="376" t="s">
        <v>114</v>
      </c>
      <c r="D7" s="379"/>
      <c r="E7" s="379"/>
      <c r="F7" s="379"/>
      <c r="G7" s="379"/>
      <c r="H7" s="193"/>
      <c r="I7" s="193"/>
      <c r="J7" s="193"/>
      <c r="K7" s="193"/>
      <c r="L7" s="369"/>
    </row>
    <row r="8" spans="1:12" s="3" customFormat="1" ht="20.100000000000001" customHeight="1" thickBot="1" x14ac:dyDescent="0.25">
      <c r="A8" s="373"/>
      <c r="B8" s="369"/>
      <c r="C8" s="377"/>
      <c r="D8" s="365" t="s">
        <v>120</v>
      </c>
      <c r="E8" s="366"/>
      <c r="F8" s="365" t="s">
        <v>121</v>
      </c>
      <c r="G8" s="366"/>
      <c r="H8" s="382" t="s">
        <v>250</v>
      </c>
      <c r="I8" s="383"/>
      <c r="J8" s="382" t="s">
        <v>251</v>
      </c>
      <c r="K8" s="383"/>
      <c r="L8" s="368"/>
    </row>
    <row r="9" spans="1:12" s="3" customFormat="1" ht="42" customHeight="1" thickBot="1" x14ac:dyDescent="0.25">
      <c r="A9" s="374"/>
      <c r="B9" s="375"/>
      <c r="C9" s="378"/>
      <c r="D9" s="65" t="s">
        <v>111</v>
      </c>
      <c r="E9" s="224" t="s">
        <v>117</v>
      </c>
      <c r="F9" s="233" t="s">
        <v>111</v>
      </c>
      <c r="G9" s="224" t="s">
        <v>117</v>
      </c>
      <c r="H9" s="234" t="s">
        <v>111</v>
      </c>
      <c r="I9" s="235" t="s">
        <v>117</v>
      </c>
      <c r="J9" s="234" t="s">
        <v>111</v>
      </c>
      <c r="K9" s="240" t="s">
        <v>117</v>
      </c>
      <c r="L9" s="368"/>
    </row>
    <row r="10" spans="1:12" ht="69.95" customHeight="1" thickBot="1" x14ac:dyDescent="0.25">
      <c r="A10" s="241">
        <v>1</v>
      </c>
      <c r="B10" s="129" t="s">
        <v>218</v>
      </c>
      <c r="C10" s="51">
        <v>3</v>
      </c>
      <c r="D10" s="225">
        <f>E10</f>
        <v>363000</v>
      </c>
      <c r="E10" s="226">
        <v>363000</v>
      </c>
      <c r="F10" s="225">
        <f>G10</f>
        <v>726000</v>
      </c>
      <c r="G10" s="226">
        <f>E10*2</f>
        <v>726000</v>
      </c>
      <c r="H10" s="236">
        <v>0</v>
      </c>
      <c r="I10" s="237">
        <v>0</v>
      </c>
      <c r="J10" s="236">
        <v>0</v>
      </c>
      <c r="K10" s="237">
        <v>0</v>
      </c>
      <c r="L10" s="242" t="s">
        <v>254</v>
      </c>
    </row>
    <row r="11" spans="1:12" ht="69.95" customHeight="1" thickTop="1" thickBot="1" x14ac:dyDescent="0.25">
      <c r="A11" s="243">
        <v>2</v>
      </c>
      <c r="B11" s="130" t="s">
        <v>219</v>
      </c>
      <c r="C11" s="52">
        <v>3</v>
      </c>
      <c r="D11" s="227">
        <f>E11</f>
        <v>290000</v>
      </c>
      <c r="E11" s="228">
        <v>290000</v>
      </c>
      <c r="F11" s="227">
        <f>G11</f>
        <v>580000</v>
      </c>
      <c r="G11" s="228">
        <v>580000</v>
      </c>
      <c r="H11" s="229">
        <v>0</v>
      </c>
      <c r="I11" s="230">
        <v>0</v>
      </c>
      <c r="J11" s="229">
        <v>0</v>
      </c>
      <c r="K11" s="230">
        <v>0</v>
      </c>
      <c r="L11" s="244" t="s">
        <v>255</v>
      </c>
    </row>
    <row r="12" spans="1:12" ht="69.95" customHeight="1" thickTop="1" thickBot="1" x14ac:dyDescent="0.25">
      <c r="A12" s="245">
        <v>3</v>
      </c>
      <c r="B12" s="135" t="s">
        <v>217</v>
      </c>
      <c r="C12" s="136">
        <v>3</v>
      </c>
      <c r="D12" s="229">
        <f>E12</f>
        <v>1290000</v>
      </c>
      <c r="E12" s="230">
        <v>1290000</v>
      </c>
      <c r="F12" s="229">
        <f>0</f>
        <v>0</v>
      </c>
      <c r="G12" s="230">
        <f>0</f>
        <v>0</v>
      </c>
      <c r="H12" s="229">
        <v>0</v>
      </c>
      <c r="I12" s="230">
        <v>0</v>
      </c>
      <c r="J12" s="229">
        <v>0</v>
      </c>
      <c r="K12" s="230">
        <v>0</v>
      </c>
      <c r="L12" s="246" t="s">
        <v>256</v>
      </c>
    </row>
    <row r="13" spans="1:12" ht="69.95" customHeight="1" thickTop="1" thickBot="1" x14ac:dyDescent="0.25">
      <c r="A13" s="245">
        <v>4</v>
      </c>
      <c r="B13" s="135" t="s">
        <v>225</v>
      </c>
      <c r="C13" s="136">
        <v>3</v>
      </c>
      <c r="D13" s="229">
        <f>('3-Academic-Financial'!D38+'3-Academic-Financial'!D44)*0.95</f>
        <v>903095.64999999991</v>
      </c>
      <c r="E13" s="230">
        <f>D13</f>
        <v>903095.64999999991</v>
      </c>
      <c r="F13" s="229">
        <f>('3-Academic-Financial'!G38+'3-Academic-Financial'!G44)*0.95</f>
        <v>1234195.3499999999</v>
      </c>
      <c r="G13" s="230">
        <f>F13</f>
        <v>1234195.3499999999</v>
      </c>
      <c r="H13" s="238">
        <v>0</v>
      </c>
      <c r="I13" s="239">
        <v>0</v>
      </c>
      <c r="J13" s="238">
        <f>K13</f>
        <v>1016858</v>
      </c>
      <c r="K13" s="239">
        <f>'3-Academic-Financial'!N44+'3-Academic-Financial'!N42+'3-Academic-Financial'!N38</f>
        <v>1016858</v>
      </c>
      <c r="L13" s="247" t="s">
        <v>257</v>
      </c>
    </row>
    <row r="14" spans="1:12" s="53" customFormat="1" ht="16.5" thickTop="1" thickBot="1" x14ac:dyDescent="0.25">
      <c r="A14" s="231"/>
      <c r="B14" s="248"/>
      <c r="C14" s="249"/>
      <c r="D14" s="231">
        <f>SUM(D10:D13)</f>
        <v>2846095.65</v>
      </c>
      <c r="E14" s="232">
        <f t="shared" ref="E14:K14" si="0">SUM(E10:E13)</f>
        <v>2846095.65</v>
      </c>
      <c r="F14" s="231">
        <f t="shared" si="0"/>
        <v>2540195.3499999996</v>
      </c>
      <c r="G14" s="232">
        <f t="shared" si="0"/>
        <v>2540195.3499999996</v>
      </c>
      <c r="H14" s="231">
        <f t="shared" si="0"/>
        <v>0</v>
      </c>
      <c r="I14" s="232">
        <f t="shared" si="0"/>
        <v>0</v>
      </c>
      <c r="J14" s="231">
        <f t="shared" si="0"/>
        <v>1016858</v>
      </c>
      <c r="K14" s="232">
        <f t="shared" si="0"/>
        <v>1016858</v>
      </c>
      <c r="L14" s="250"/>
    </row>
    <row r="15" spans="1:12" x14ac:dyDescent="0.2">
      <c r="B15" s="364"/>
      <c r="C15" s="364"/>
      <c r="D15" s="364"/>
      <c r="E15" s="364"/>
    </row>
  </sheetData>
  <mergeCells count="14">
    <mergeCell ref="B15:E15"/>
    <mergeCell ref="D8:E8"/>
    <mergeCell ref="L5:L9"/>
    <mergeCell ref="F8:G8"/>
    <mergeCell ref="A2:G2"/>
    <mergeCell ref="A5:A9"/>
    <mergeCell ref="B7:B9"/>
    <mergeCell ref="C7:C9"/>
    <mergeCell ref="D7:G7"/>
    <mergeCell ref="A3:L4"/>
    <mergeCell ref="H8:I8"/>
    <mergeCell ref="J8:K8"/>
    <mergeCell ref="B5:K5"/>
    <mergeCell ref="D6:K6"/>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287" t="str">
        <f>'Institution ID'!A1</f>
        <v>Six-Year Plans - Part I (2022): 2022-23 through 2027-28</v>
      </c>
      <c r="B1" s="287"/>
      <c r="C1" s="287"/>
      <c r="D1" s="287"/>
      <c r="E1" s="287"/>
      <c r="F1" s="287"/>
      <c r="G1" s="287"/>
      <c r="H1" s="287"/>
      <c r="I1" s="14"/>
      <c r="J1" s="11"/>
      <c r="K1" s="11"/>
      <c r="L1" s="11"/>
      <c r="M1" s="11"/>
    </row>
    <row r="2" spans="1:13" s="8" customFormat="1" ht="20.100000000000001" customHeight="1" x14ac:dyDescent="0.2">
      <c r="A2" s="48" t="str">
        <f>'Institution ID'!C3</f>
        <v>Virginia Cooperative Extension &amp; Agricultural Experiment Station</v>
      </c>
      <c r="B2" s="50"/>
      <c r="C2" s="50"/>
      <c r="D2" s="50"/>
      <c r="E2" s="50"/>
      <c r="F2" s="50"/>
      <c r="G2" s="50"/>
      <c r="H2" s="50"/>
      <c r="I2" s="50"/>
      <c r="J2" s="11"/>
      <c r="K2" s="11"/>
      <c r="L2" s="11"/>
      <c r="M2" s="11"/>
    </row>
    <row r="3" spans="1:13" ht="20.100000000000001" customHeight="1" x14ac:dyDescent="0.2">
      <c r="A3" s="49" t="s">
        <v>72</v>
      </c>
      <c r="B3" s="49"/>
      <c r="C3" s="49"/>
      <c r="D3" s="49"/>
      <c r="E3" s="49"/>
      <c r="F3" s="49"/>
      <c r="G3" s="49"/>
      <c r="H3" s="49"/>
      <c r="I3" s="49"/>
    </row>
    <row r="4" spans="1:13" ht="20.100000000000001" customHeight="1" x14ac:dyDescent="0.2">
      <c r="A4" s="49" t="s">
        <v>13</v>
      </c>
      <c r="B4" s="49"/>
      <c r="C4" s="49"/>
      <c r="D4" s="49"/>
      <c r="E4" s="49"/>
      <c r="F4" s="49"/>
      <c r="G4" s="49"/>
      <c r="H4" s="49"/>
      <c r="I4" s="49"/>
    </row>
    <row r="5" spans="1:13" s="9" customFormat="1" ht="20.100000000000001" customHeight="1" thickBot="1" x14ac:dyDescent="0.3">
      <c r="A5" s="16"/>
      <c r="B5" s="16"/>
      <c r="C5" s="16"/>
      <c r="D5" s="16"/>
      <c r="E5" s="16"/>
      <c r="F5" s="16"/>
      <c r="G5" s="16"/>
      <c r="H5" s="16"/>
      <c r="I5" s="16"/>
    </row>
    <row r="6" spans="1:13" s="17" customFormat="1" ht="20.100000000000001" customHeight="1" x14ac:dyDescent="0.2">
      <c r="A6" s="412" t="s">
        <v>71</v>
      </c>
      <c r="B6" s="413"/>
      <c r="C6" s="413"/>
      <c r="D6" s="413"/>
      <c r="E6" s="413"/>
      <c r="F6" s="413"/>
      <c r="G6" s="413"/>
      <c r="H6" s="414"/>
      <c r="I6" s="23"/>
    </row>
    <row r="7" spans="1:13" s="18" customFormat="1" ht="20.100000000000001" customHeight="1" x14ac:dyDescent="0.2">
      <c r="A7" s="415" t="s">
        <v>28</v>
      </c>
      <c r="B7" s="416"/>
      <c r="C7" s="416"/>
      <c r="D7" s="416"/>
      <c r="E7" s="416"/>
      <c r="F7" s="416"/>
      <c r="G7" s="416"/>
      <c r="H7" s="417"/>
    </row>
    <row r="8" spans="1:13" s="8" customFormat="1" ht="20.100000000000001" customHeight="1" x14ac:dyDescent="0.2">
      <c r="A8" s="420" t="s">
        <v>14</v>
      </c>
      <c r="B8" s="396" t="s">
        <v>26</v>
      </c>
      <c r="C8" s="396"/>
      <c r="D8" s="396"/>
      <c r="E8" s="396" t="s">
        <v>27</v>
      </c>
      <c r="F8" s="396"/>
      <c r="G8" s="396"/>
      <c r="H8" s="424" t="s">
        <v>16</v>
      </c>
    </row>
    <row r="9" spans="1:13" s="8" customFormat="1" ht="20.100000000000001" customHeight="1" x14ac:dyDescent="0.2">
      <c r="A9" s="421"/>
      <c r="B9" s="43" t="s">
        <v>41</v>
      </c>
      <c r="C9" s="43" t="s">
        <v>42</v>
      </c>
      <c r="D9" s="43" t="s">
        <v>16</v>
      </c>
      <c r="E9" s="43" t="s">
        <v>41</v>
      </c>
      <c r="F9" s="43" t="s">
        <v>42</v>
      </c>
      <c r="G9" s="43" t="s">
        <v>16</v>
      </c>
      <c r="H9" s="425"/>
    </row>
    <row r="10" spans="1:13" s="8" customFormat="1" ht="20.100000000000001" customHeight="1" x14ac:dyDescent="0.2">
      <c r="A10" s="30" t="s">
        <v>73</v>
      </c>
      <c r="B10" s="19">
        <v>206500</v>
      </c>
      <c r="C10" s="19">
        <v>58002</v>
      </c>
      <c r="D10" s="20">
        <f>B10+C10</f>
        <v>264502</v>
      </c>
      <c r="E10" s="19">
        <v>73902</v>
      </c>
      <c r="F10" s="19">
        <v>19763</v>
      </c>
      <c r="G10" s="27">
        <f>E10+F10</f>
        <v>93665</v>
      </c>
      <c r="H10" s="29">
        <f>SUM(D10,G10)</f>
        <v>358167</v>
      </c>
    </row>
    <row r="11" spans="1:13" s="8" customFormat="1" ht="20.100000000000001" customHeight="1" x14ac:dyDescent="0.2">
      <c r="A11" s="24" t="s">
        <v>29</v>
      </c>
      <c r="B11" s="19">
        <v>0</v>
      </c>
      <c r="C11" s="19">
        <v>0</v>
      </c>
      <c r="D11" s="20">
        <f>B11+C11</f>
        <v>0</v>
      </c>
      <c r="E11" s="19">
        <v>0</v>
      </c>
      <c r="F11" s="19">
        <v>0</v>
      </c>
      <c r="G11" s="27">
        <f>E11+F11</f>
        <v>0</v>
      </c>
      <c r="H11" s="29">
        <f>SUM(D11,G11)</f>
        <v>0</v>
      </c>
    </row>
    <row r="12" spans="1:13" s="8" customFormat="1" ht="20.100000000000001" customHeight="1" x14ac:dyDescent="0.2">
      <c r="A12" s="24" t="s">
        <v>30</v>
      </c>
      <c r="B12" s="21">
        <v>0</v>
      </c>
      <c r="C12" s="21">
        <v>0</v>
      </c>
      <c r="D12" s="22">
        <f t="shared" ref="D12:D25" si="0">B12+C12</f>
        <v>0</v>
      </c>
      <c r="E12" s="21">
        <v>830621</v>
      </c>
      <c r="F12" s="21">
        <v>19920</v>
      </c>
      <c r="G12" s="28">
        <f t="shared" ref="G12:G25" si="1">E12+F12</f>
        <v>850541</v>
      </c>
      <c r="H12" s="29">
        <f t="shared" ref="H12:H25" si="2">SUM(D12,G12)</f>
        <v>850541</v>
      </c>
    </row>
    <row r="13" spans="1:13" s="8" customFormat="1" ht="20.100000000000001" customHeight="1" x14ac:dyDescent="0.2">
      <c r="A13" s="24" t="s">
        <v>31</v>
      </c>
      <c r="B13" s="21">
        <v>0</v>
      </c>
      <c r="C13" s="21">
        <v>0</v>
      </c>
      <c r="D13" s="22">
        <f t="shared" si="0"/>
        <v>0</v>
      </c>
      <c r="E13" s="21">
        <v>38052</v>
      </c>
      <c r="F13" s="21">
        <v>0</v>
      </c>
      <c r="G13" s="28">
        <f t="shared" si="1"/>
        <v>38052</v>
      </c>
      <c r="H13" s="29">
        <f t="shared" si="2"/>
        <v>38052</v>
      </c>
    </row>
    <row r="14" spans="1:13" s="8" customFormat="1" ht="20.100000000000001" customHeight="1" x14ac:dyDescent="0.2">
      <c r="A14" s="39" t="s">
        <v>92</v>
      </c>
      <c r="B14" s="41"/>
      <c r="C14" s="41"/>
      <c r="D14" s="41"/>
      <c r="E14" s="41"/>
      <c r="F14" s="41"/>
      <c r="G14" s="42"/>
      <c r="H14" s="42"/>
    </row>
    <row r="15" spans="1:13" s="8" customFormat="1" ht="20.100000000000001" customHeight="1" x14ac:dyDescent="0.2">
      <c r="A15" s="24" t="s">
        <v>32</v>
      </c>
      <c r="B15" s="21">
        <v>0</v>
      </c>
      <c r="C15" s="21">
        <v>0</v>
      </c>
      <c r="D15" s="22">
        <f t="shared" si="0"/>
        <v>0</v>
      </c>
      <c r="E15" s="21">
        <v>0</v>
      </c>
      <c r="F15" s="21">
        <v>0</v>
      </c>
      <c r="G15" s="28">
        <f t="shared" si="1"/>
        <v>0</v>
      </c>
      <c r="H15" s="29">
        <f t="shared" si="2"/>
        <v>0</v>
      </c>
    </row>
    <row r="16" spans="1:13" s="8" customFormat="1" ht="20.100000000000001" customHeight="1" x14ac:dyDescent="0.2">
      <c r="A16" s="24" t="s">
        <v>33</v>
      </c>
      <c r="B16" s="41"/>
      <c r="C16" s="41"/>
      <c r="D16" s="41"/>
      <c r="E16" s="41"/>
      <c r="F16" s="41"/>
      <c r="G16" s="42"/>
      <c r="H16" s="42"/>
    </row>
    <row r="17" spans="1:8" s="8" customFormat="1" ht="20.100000000000001" customHeight="1" x14ac:dyDescent="0.2">
      <c r="A17" s="24" t="s">
        <v>34</v>
      </c>
      <c r="B17" s="21">
        <v>0</v>
      </c>
      <c r="C17" s="21">
        <v>0</v>
      </c>
      <c r="D17" s="22">
        <f t="shared" si="0"/>
        <v>0</v>
      </c>
      <c r="E17" s="21">
        <v>0</v>
      </c>
      <c r="F17" s="21">
        <v>0</v>
      </c>
      <c r="G17" s="28">
        <f t="shared" si="1"/>
        <v>0</v>
      </c>
      <c r="H17" s="29">
        <f t="shared" si="2"/>
        <v>0</v>
      </c>
    </row>
    <row r="18" spans="1:8" s="8" customFormat="1" ht="20.100000000000001" customHeight="1" x14ac:dyDescent="0.2">
      <c r="A18" s="24" t="s">
        <v>15</v>
      </c>
      <c r="B18" s="21">
        <v>0</v>
      </c>
      <c r="C18" s="21">
        <v>0</v>
      </c>
      <c r="D18" s="22">
        <f t="shared" si="0"/>
        <v>0</v>
      </c>
      <c r="E18" s="21">
        <v>0</v>
      </c>
      <c r="F18" s="21">
        <v>0</v>
      </c>
      <c r="G18" s="28">
        <f t="shared" si="1"/>
        <v>0</v>
      </c>
      <c r="H18" s="29">
        <f t="shared" si="2"/>
        <v>0</v>
      </c>
    </row>
    <row r="19" spans="1:8" s="8" customFormat="1" ht="20.100000000000001" customHeight="1" x14ac:dyDescent="0.2">
      <c r="A19" s="24" t="s">
        <v>35</v>
      </c>
      <c r="B19" s="21">
        <v>0</v>
      </c>
      <c r="C19" s="21">
        <v>0</v>
      </c>
      <c r="D19" s="22">
        <f t="shared" si="0"/>
        <v>0</v>
      </c>
      <c r="E19" s="21">
        <v>0</v>
      </c>
      <c r="F19" s="21">
        <v>0</v>
      </c>
      <c r="G19" s="28">
        <f t="shared" si="1"/>
        <v>0</v>
      </c>
      <c r="H19" s="29">
        <f t="shared" si="2"/>
        <v>0</v>
      </c>
    </row>
    <row r="20" spans="1:8" s="8" customFormat="1" ht="20.100000000000001" customHeight="1" x14ac:dyDescent="0.2">
      <c r="A20" s="24" t="s">
        <v>36</v>
      </c>
      <c r="B20" s="21">
        <v>0</v>
      </c>
      <c r="C20" s="21">
        <v>0</v>
      </c>
      <c r="D20" s="22">
        <f t="shared" si="0"/>
        <v>0</v>
      </c>
      <c r="E20" s="21">
        <v>16913</v>
      </c>
      <c r="F20" s="21">
        <v>0</v>
      </c>
      <c r="G20" s="28">
        <f t="shared" si="1"/>
        <v>16913</v>
      </c>
      <c r="H20" s="29">
        <f t="shared" si="2"/>
        <v>16913</v>
      </c>
    </row>
    <row r="21" spans="1:8" s="8" customFormat="1" ht="20.100000000000001" customHeight="1" x14ac:dyDescent="0.2">
      <c r="A21" s="24" t="s">
        <v>37</v>
      </c>
      <c r="B21" s="21">
        <v>32682</v>
      </c>
      <c r="C21" s="21">
        <v>0</v>
      </c>
      <c r="D21" s="22">
        <f t="shared" si="0"/>
        <v>32682</v>
      </c>
      <c r="E21" s="21">
        <v>0</v>
      </c>
      <c r="F21" s="21">
        <v>0</v>
      </c>
      <c r="G21" s="28">
        <f t="shared" si="1"/>
        <v>0</v>
      </c>
      <c r="H21" s="29">
        <f t="shared" si="2"/>
        <v>32682</v>
      </c>
    </row>
    <row r="22" spans="1:8" s="8" customFormat="1" ht="20.100000000000001" customHeight="1" x14ac:dyDescent="0.2">
      <c r="A22" s="24" t="s">
        <v>38</v>
      </c>
      <c r="B22" s="21">
        <v>0</v>
      </c>
      <c r="C22" s="21">
        <v>0</v>
      </c>
      <c r="D22" s="22">
        <f t="shared" si="0"/>
        <v>0</v>
      </c>
      <c r="E22" s="21">
        <v>0</v>
      </c>
      <c r="F22" s="21">
        <v>0</v>
      </c>
      <c r="G22" s="28">
        <f t="shared" si="1"/>
        <v>0</v>
      </c>
      <c r="H22" s="29">
        <f t="shared" si="2"/>
        <v>0</v>
      </c>
    </row>
    <row r="23" spans="1:8" s="8" customFormat="1" ht="20.100000000000001" customHeight="1" x14ac:dyDescent="0.2">
      <c r="A23" s="24" t="s">
        <v>39</v>
      </c>
      <c r="B23" s="21">
        <v>120156</v>
      </c>
      <c r="C23" s="21">
        <v>0</v>
      </c>
      <c r="D23" s="22">
        <f t="shared" si="0"/>
        <v>120156</v>
      </c>
      <c r="E23" s="21">
        <v>0</v>
      </c>
      <c r="F23" s="21">
        <v>0</v>
      </c>
      <c r="G23" s="28">
        <f t="shared" si="1"/>
        <v>0</v>
      </c>
      <c r="H23" s="29">
        <f t="shared" si="2"/>
        <v>120156</v>
      </c>
    </row>
    <row r="24" spans="1:8" s="8" customFormat="1" ht="20.100000000000001" customHeight="1" x14ac:dyDescent="0.2">
      <c r="A24" s="47" t="s">
        <v>109</v>
      </c>
      <c r="B24" s="21">
        <v>16341</v>
      </c>
      <c r="C24" s="21">
        <v>4520</v>
      </c>
      <c r="D24" s="22">
        <f t="shared" ref="D24" si="3">B24+C24</f>
        <v>20861</v>
      </c>
      <c r="E24" s="21">
        <v>9648</v>
      </c>
      <c r="F24" s="21">
        <v>0</v>
      </c>
      <c r="G24" s="28">
        <f t="shared" ref="G24" si="4">E24+F24</f>
        <v>9648</v>
      </c>
      <c r="H24" s="29">
        <f t="shared" ref="H24" si="5">SUM(D24,G24)</f>
        <v>30509</v>
      </c>
    </row>
    <row r="25" spans="1:8" s="8" customFormat="1" ht="20.100000000000001" customHeight="1" x14ac:dyDescent="0.2">
      <c r="A25" s="24" t="s">
        <v>40</v>
      </c>
      <c r="B25" s="21">
        <v>0</v>
      </c>
      <c r="C25" s="21">
        <v>0</v>
      </c>
      <c r="D25" s="22">
        <f t="shared" si="0"/>
        <v>0</v>
      </c>
      <c r="E25" s="21">
        <v>0</v>
      </c>
      <c r="F25" s="21">
        <v>16480</v>
      </c>
      <c r="G25" s="28">
        <f t="shared" si="1"/>
        <v>16480</v>
      </c>
      <c r="H25" s="29">
        <f t="shared" si="2"/>
        <v>16480</v>
      </c>
    </row>
    <row r="26" spans="1:8" s="8" customFormat="1" ht="20.100000000000001" customHeight="1" thickBot="1" x14ac:dyDescent="0.25">
      <c r="A26" s="25" t="s">
        <v>16</v>
      </c>
      <c r="B26" s="26">
        <f>SUM(B10:B25)</f>
        <v>375679</v>
      </c>
      <c r="C26" s="26">
        <f t="shared" ref="C26:H26" si="6">SUM(C10:C25)</f>
        <v>62522</v>
      </c>
      <c r="D26" s="26">
        <f t="shared" si="6"/>
        <v>438201</v>
      </c>
      <c r="E26" s="26">
        <f t="shared" si="6"/>
        <v>969136</v>
      </c>
      <c r="F26" s="26">
        <f t="shared" si="6"/>
        <v>56163</v>
      </c>
      <c r="G26" s="26">
        <f t="shared" si="6"/>
        <v>1025299</v>
      </c>
      <c r="H26" s="26">
        <f t="shared" si="6"/>
        <v>1463500</v>
      </c>
    </row>
    <row r="27" spans="1:8" s="18" customFormat="1" ht="20.100000000000001" customHeight="1" thickBot="1" x14ac:dyDescent="0.25">
      <c r="A27" s="418"/>
      <c r="B27" s="419"/>
      <c r="C27" s="419"/>
      <c r="D27" s="419"/>
      <c r="E27" s="419"/>
      <c r="F27" s="419"/>
      <c r="G27" s="419"/>
      <c r="H27" s="419"/>
    </row>
    <row r="28" spans="1:8" s="18" customFormat="1" ht="20.100000000000001" customHeight="1" x14ac:dyDescent="0.2">
      <c r="A28" s="427" t="s">
        <v>24</v>
      </c>
      <c r="B28" s="428"/>
      <c r="C28" s="428"/>
      <c r="D28" s="428"/>
      <c r="E28" s="428"/>
      <c r="F28" s="428"/>
      <c r="G28" s="428"/>
      <c r="H28" s="429"/>
    </row>
    <row r="29" spans="1:8" s="8" customFormat="1" ht="20.100000000000001" customHeight="1" x14ac:dyDescent="0.2">
      <c r="A29" s="422" t="s">
        <v>14</v>
      </c>
      <c r="B29" s="396" t="s">
        <v>26</v>
      </c>
      <c r="C29" s="396"/>
      <c r="D29" s="396"/>
      <c r="E29" s="396" t="s">
        <v>27</v>
      </c>
      <c r="F29" s="396"/>
      <c r="G29" s="396"/>
      <c r="H29" s="417" t="s">
        <v>16</v>
      </c>
    </row>
    <row r="30" spans="1:8" s="8" customFormat="1" ht="20.100000000000001" customHeight="1" thickBot="1" x14ac:dyDescent="0.25">
      <c r="A30" s="423"/>
      <c r="B30" s="43" t="s">
        <v>41</v>
      </c>
      <c r="C30" s="43" t="s">
        <v>42</v>
      </c>
      <c r="D30" s="43" t="s">
        <v>16</v>
      </c>
      <c r="E30" s="43" t="s">
        <v>41</v>
      </c>
      <c r="F30" s="43" t="s">
        <v>42</v>
      </c>
      <c r="G30" s="43" t="s">
        <v>16</v>
      </c>
      <c r="H30" s="426"/>
    </row>
    <row r="31" spans="1:8" s="8" customFormat="1" ht="20.100000000000001" customHeight="1" x14ac:dyDescent="0.2">
      <c r="A31" s="30" t="s">
        <v>73</v>
      </c>
      <c r="B31" s="19">
        <v>342500</v>
      </c>
      <c r="C31" s="19">
        <v>76070</v>
      </c>
      <c r="D31" s="20">
        <f>B31+C31</f>
        <v>418570</v>
      </c>
      <c r="E31" s="19">
        <v>27845</v>
      </c>
      <c r="F31" s="19">
        <v>11470</v>
      </c>
      <c r="G31" s="27">
        <f>E31+F31</f>
        <v>39315</v>
      </c>
      <c r="H31" s="29">
        <f>SUM(D31,G31)</f>
        <v>457885</v>
      </c>
    </row>
    <row r="32" spans="1:8" s="8" customFormat="1" ht="20.100000000000001" customHeight="1" x14ac:dyDescent="0.2">
      <c r="A32" s="46" t="s">
        <v>29</v>
      </c>
      <c r="B32" s="19">
        <v>0</v>
      </c>
      <c r="C32" s="19">
        <v>0</v>
      </c>
      <c r="D32" s="20">
        <f>B32+C32</f>
        <v>0</v>
      </c>
      <c r="E32" s="19">
        <v>0</v>
      </c>
      <c r="F32" s="19">
        <v>0</v>
      </c>
      <c r="G32" s="27">
        <f>E32+F32</f>
        <v>0</v>
      </c>
      <c r="H32" s="29">
        <f>SUM(D32,G32)</f>
        <v>0</v>
      </c>
    </row>
    <row r="33" spans="1:8" s="8" customFormat="1" ht="20.100000000000001" customHeight="1" x14ac:dyDescent="0.2">
      <c r="A33" s="46" t="s">
        <v>30</v>
      </c>
      <c r="B33" s="21">
        <v>0</v>
      </c>
      <c r="C33" s="21">
        <v>0</v>
      </c>
      <c r="D33" s="22">
        <f t="shared" ref="D33:D34" si="7">B33+C33</f>
        <v>0</v>
      </c>
      <c r="E33" s="21">
        <v>920700</v>
      </c>
      <c r="F33" s="21">
        <v>0</v>
      </c>
      <c r="G33" s="28">
        <f t="shared" ref="G33:G34" si="8">E33+F33</f>
        <v>920700</v>
      </c>
      <c r="H33" s="29">
        <f t="shared" ref="H33:H34" si="9">SUM(D33,G33)</f>
        <v>920700</v>
      </c>
    </row>
    <row r="34" spans="1:8" s="8" customFormat="1" ht="20.100000000000001" customHeight="1" x14ac:dyDescent="0.2">
      <c r="A34" s="46" t="s">
        <v>31</v>
      </c>
      <c r="B34" s="21">
        <v>0</v>
      </c>
      <c r="C34" s="21">
        <v>0</v>
      </c>
      <c r="D34" s="22">
        <f t="shared" si="7"/>
        <v>0</v>
      </c>
      <c r="E34" s="21">
        <v>19800</v>
      </c>
      <c r="F34" s="21">
        <v>0</v>
      </c>
      <c r="G34" s="28">
        <f t="shared" si="8"/>
        <v>19800</v>
      </c>
      <c r="H34" s="29">
        <f t="shared" si="9"/>
        <v>19800</v>
      </c>
    </row>
    <row r="35" spans="1:8" s="8" customFormat="1" ht="20.100000000000001" customHeight="1" x14ac:dyDescent="0.2">
      <c r="A35" s="39" t="s">
        <v>92</v>
      </c>
      <c r="B35" s="41"/>
      <c r="C35" s="41"/>
      <c r="D35" s="41"/>
      <c r="E35" s="41"/>
      <c r="F35" s="41"/>
      <c r="G35" s="42"/>
      <c r="H35" s="42"/>
    </row>
    <row r="36" spans="1:8" s="8" customFormat="1" ht="20.100000000000001" customHeight="1" x14ac:dyDescent="0.2">
      <c r="A36" s="46" t="s">
        <v>32</v>
      </c>
      <c r="B36" s="21">
        <v>0</v>
      </c>
      <c r="C36" s="21">
        <v>0</v>
      </c>
      <c r="D36" s="22">
        <f t="shared" ref="D36" si="10">B36+C36</f>
        <v>0</v>
      </c>
      <c r="E36" s="21">
        <v>0</v>
      </c>
      <c r="F36" s="21">
        <v>0</v>
      </c>
      <c r="G36" s="28">
        <f t="shared" ref="G36" si="11">E36+F36</f>
        <v>0</v>
      </c>
      <c r="H36" s="29">
        <f t="shared" ref="H36" si="12">SUM(D36,G36)</f>
        <v>0</v>
      </c>
    </row>
    <row r="37" spans="1:8" s="8" customFormat="1" ht="20.100000000000001" customHeight="1" x14ac:dyDescent="0.2">
      <c r="A37" s="46" t="s">
        <v>33</v>
      </c>
      <c r="B37" s="21">
        <v>0</v>
      </c>
      <c r="C37" s="21">
        <v>0</v>
      </c>
      <c r="D37" s="22">
        <f t="shared" ref="D37" si="13">B37+C37</f>
        <v>0</v>
      </c>
      <c r="E37" s="21">
        <v>0</v>
      </c>
      <c r="F37" s="21">
        <v>0</v>
      </c>
      <c r="G37" s="28">
        <f t="shared" ref="G37" si="14">E37+F37</f>
        <v>0</v>
      </c>
      <c r="H37" s="29">
        <f t="shared" ref="H37" si="15">SUM(D37,G37)</f>
        <v>0</v>
      </c>
    </row>
    <row r="38" spans="1:8" s="8" customFormat="1" ht="20.100000000000001" customHeight="1" x14ac:dyDescent="0.2">
      <c r="A38" s="46" t="s">
        <v>34</v>
      </c>
      <c r="B38" s="21">
        <v>0</v>
      </c>
      <c r="C38" s="21">
        <v>0</v>
      </c>
      <c r="D38" s="22">
        <f t="shared" ref="D38:D46" si="16">B38+C38</f>
        <v>0</v>
      </c>
      <c r="E38" s="21">
        <v>0</v>
      </c>
      <c r="F38" s="21">
        <v>0</v>
      </c>
      <c r="G38" s="28">
        <f t="shared" ref="G38:G46" si="17">E38+F38</f>
        <v>0</v>
      </c>
      <c r="H38" s="29">
        <f t="shared" ref="H38:H46" si="18">SUM(D38,G38)</f>
        <v>0</v>
      </c>
    </row>
    <row r="39" spans="1:8" s="8" customFormat="1" ht="20.100000000000001" customHeight="1" x14ac:dyDescent="0.2">
      <c r="A39" s="46" t="s">
        <v>15</v>
      </c>
      <c r="B39" s="21">
        <v>0</v>
      </c>
      <c r="C39" s="21">
        <v>0</v>
      </c>
      <c r="D39" s="22">
        <f t="shared" si="16"/>
        <v>0</v>
      </c>
      <c r="E39" s="21">
        <v>0</v>
      </c>
      <c r="F39" s="21">
        <v>0</v>
      </c>
      <c r="G39" s="28">
        <f t="shared" si="17"/>
        <v>0</v>
      </c>
      <c r="H39" s="29">
        <f t="shared" si="18"/>
        <v>0</v>
      </c>
    </row>
    <row r="40" spans="1:8" s="8" customFormat="1" ht="20.100000000000001" customHeight="1" x14ac:dyDescent="0.2">
      <c r="A40" s="46" t="s">
        <v>35</v>
      </c>
      <c r="B40" s="21">
        <v>0</v>
      </c>
      <c r="C40" s="21">
        <v>0</v>
      </c>
      <c r="D40" s="22">
        <f t="shared" si="16"/>
        <v>0</v>
      </c>
      <c r="E40" s="21">
        <v>0</v>
      </c>
      <c r="F40" s="21">
        <v>0</v>
      </c>
      <c r="G40" s="28">
        <f t="shared" si="17"/>
        <v>0</v>
      </c>
      <c r="H40" s="29">
        <f t="shared" si="18"/>
        <v>0</v>
      </c>
    </row>
    <row r="41" spans="1:8" s="8" customFormat="1" ht="20.100000000000001" customHeight="1" x14ac:dyDescent="0.2">
      <c r="A41" s="46" t="s">
        <v>36</v>
      </c>
      <c r="B41" s="21">
        <v>0</v>
      </c>
      <c r="C41" s="21">
        <v>0</v>
      </c>
      <c r="D41" s="22">
        <f t="shared" si="16"/>
        <v>0</v>
      </c>
      <c r="E41" s="21">
        <v>0</v>
      </c>
      <c r="F41" s="21">
        <v>0</v>
      </c>
      <c r="G41" s="28">
        <f t="shared" si="17"/>
        <v>0</v>
      </c>
      <c r="H41" s="29">
        <f t="shared" si="18"/>
        <v>0</v>
      </c>
    </row>
    <row r="42" spans="1:8" s="8" customFormat="1" ht="20.100000000000001" customHeight="1" x14ac:dyDescent="0.2">
      <c r="A42" s="46" t="s">
        <v>37</v>
      </c>
      <c r="B42" s="21">
        <v>42885</v>
      </c>
      <c r="C42" s="21">
        <v>0</v>
      </c>
      <c r="D42" s="22">
        <f t="shared" si="16"/>
        <v>42885</v>
      </c>
      <c r="E42" s="21">
        <v>0</v>
      </c>
      <c r="F42" s="21">
        <v>0</v>
      </c>
      <c r="G42" s="28">
        <f t="shared" si="17"/>
        <v>0</v>
      </c>
      <c r="H42" s="29">
        <f t="shared" si="18"/>
        <v>42885</v>
      </c>
    </row>
    <row r="43" spans="1:8" s="8" customFormat="1" ht="20.100000000000001" customHeight="1" x14ac:dyDescent="0.2">
      <c r="A43" s="46" t="s">
        <v>38</v>
      </c>
      <c r="B43" s="21">
        <v>0</v>
      </c>
      <c r="C43" s="21">
        <v>0</v>
      </c>
      <c r="D43" s="22">
        <f t="shared" si="16"/>
        <v>0</v>
      </c>
      <c r="E43" s="21">
        <v>0</v>
      </c>
      <c r="F43" s="21">
        <v>0</v>
      </c>
      <c r="G43" s="28">
        <f t="shared" si="17"/>
        <v>0</v>
      </c>
      <c r="H43" s="29">
        <f t="shared" si="18"/>
        <v>0</v>
      </c>
    </row>
    <row r="44" spans="1:8" s="8" customFormat="1" ht="20.100000000000001" customHeight="1" x14ac:dyDescent="0.2">
      <c r="A44" s="46" t="s">
        <v>39</v>
      </c>
      <c r="B44" s="21">
        <v>90301</v>
      </c>
      <c r="C44" s="21">
        <v>0</v>
      </c>
      <c r="D44" s="22">
        <f t="shared" si="16"/>
        <v>90301</v>
      </c>
      <c r="E44" s="21">
        <v>0</v>
      </c>
      <c r="F44" s="21">
        <v>0</v>
      </c>
      <c r="G44" s="28">
        <f t="shared" si="17"/>
        <v>0</v>
      </c>
      <c r="H44" s="29">
        <f t="shared" si="18"/>
        <v>90301</v>
      </c>
    </row>
    <row r="45" spans="1:8" s="8" customFormat="1" ht="20.100000000000001" customHeight="1" x14ac:dyDescent="0.2">
      <c r="A45" s="47" t="s">
        <v>109</v>
      </c>
      <c r="B45" s="21">
        <v>10536</v>
      </c>
      <c r="C45" s="21">
        <v>0</v>
      </c>
      <c r="D45" s="22">
        <f t="shared" si="16"/>
        <v>10536</v>
      </c>
      <c r="E45" s="21">
        <v>2517</v>
      </c>
      <c r="F45" s="21">
        <v>0</v>
      </c>
      <c r="G45" s="28">
        <f t="shared" si="17"/>
        <v>2517</v>
      </c>
      <c r="H45" s="29">
        <f t="shared" si="18"/>
        <v>13053</v>
      </c>
    </row>
    <row r="46" spans="1:8" s="8" customFormat="1" ht="20.100000000000001" customHeight="1" x14ac:dyDescent="0.2">
      <c r="A46" s="46" t="s">
        <v>40</v>
      </c>
      <c r="B46" s="21">
        <v>0</v>
      </c>
      <c r="C46" s="21">
        <v>0</v>
      </c>
      <c r="D46" s="22">
        <f t="shared" si="16"/>
        <v>0</v>
      </c>
      <c r="E46" s="21">
        <v>0</v>
      </c>
      <c r="F46" s="21">
        <v>0</v>
      </c>
      <c r="G46" s="28">
        <f t="shared" si="17"/>
        <v>0</v>
      </c>
      <c r="H46" s="29">
        <f t="shared" si="18"/>
        <v>0</v>
      </c>
    </row>
    <row r="47" spans="1:8" s="8" customFormat="1" ht="20.100000000000001" customHeight="1" thickBot="1" x14ac:dyDescent="0.25">
      <c r="A47" s="25" t="s">
        <v>16</v>
      </c>
      <c r="B47" s="26">
        <f>SUM(B31:B46)</f>
        <v>486222</v>
      </c>
      <c r="C47" s="26">
        <f t="shared" ref="C47" si="19">SUM(C31:C46)</f>
        <v>76070</v>
      </c>
      <c r="D47" s="26">
        <f t="shared" ref="D47" si="20">SUM(D31:D46)</f>
        <v>562292</v>
      </c>
      <c r="E47" s="26">
        <f t="shared" ref="E47" si="21">SUM(E31:E46)</f>
        <v>970862</v>
      </c>
      <c r="F47" s="26">
        <f t="shared" ref="F47" si="22">SUM(F31:F46)</f>
        <v>11470</v>
      </c>
      <c r="G47" s="26">
        <f t="shared" ref="G47" si="23">SUM(G31:G46)</f>
        <v>982332</v>
      </c>
      <c r="H47" s="26">
        <f t="shared" ref="H47" si="24">SUM(H31:H46)</f>
        <v>1544624</v>
      </c>
    </row>
    <row r="48" spans="1:8" s="18" customFormat="1" ht="20.100000000000001" customHeight="1" thickBot="1" x14ac:dyDescent="0.25">
      <c r="A48" s="418"/>
      <c r="B48" s="419"/>
      <c r="C48" s="419"/>
      <c r="D48" s="419"/>
      <c r="E48" s="419"/>
      <c r="F48" s="419"/>
      <c r="G48" s="419"/>
      <c r="H48" s="419"/>
    </row>
    <row r="49" spans="1:8" s="18" customFormat="1" ht="20.100000000000001" customHeight="1" x14ac:dyDescent="0.2">
      <c r="A49" s="427" t="s">
        <v>21</v>
      </c>
      <c r="B49" s="428"/>
      <c r="C49" s="428"/>
      <c r="D49" s="428"/>
      <c r="E49" s="428"/>
      <c r="F49" s="428"/>
      <c r="G49" s="428"/>
      <c r="H49" s="429"/>
    </row>
    <row r="50" spans="1:8" s="8" customFormat="1" ht="20.100000000000001" customHeight="1" x14ac:dyDescent="0.2">
      <c r="A50" s="422" t="s">
        <v>14</v>
      </c>
      <c r="B50" s="396" t="s">
        <v>26</v>
      </c>
      <c r="C50" s="396"/>
      <c r="D50" s="396"/>
      <c r="E50" s="396" t="s">
        <v>27</v>
      </c>
      <c r="F50" s="396"/>
      <c r="G50" s="396"/>
      <c r="H50" s="417" t="s">
        <v>16</v>
      </c>
    </row>
    <row r="51" spans="1:8" s="8" customFormat="1" ht="20.100000000000001" customHeight="1" thickBot="1" x14ac:dyDescent="0.25">
      <c r="A51" s="423"/>
      <c r="B51" s="43" t="s">
        <v>41</v>
      </c>
      <c r="C51" s="43" t="s">
        <v>42</v>
      </c>
      <c r="D51" s="43" t="s">
        <v>16</v>
      </c>
      <c r="E51" s="43" t="s">
        <v>41</v>
      </c>
      <c r="F51" s="43" t="s">
        <v>42</v>
      </c>
      <c r="G51" s="43" t="s">
        <v>16</v>
      </c>
      <c r="H51" s="417"/>
    </row>
    <row r="52" spans="1:8" s="8" customFormat="1" ht="20.100000000000001" customHeight="1" x14ac:dyDescent="0.2">
      <c r="A52" s="30" t="s">
        <v>73</v>
      </c>
      <c r="B52" s="19">
        <v>356200</v>
      </c>
      <c r="C52" s="19">
        <v>79113</v>
      </c>
      <c r="D52" s="20">
        <f>B52+C52</f>
        <v>435313</v>
      </c>
      <c r="E52" s="19">
        <v>28959</v>
      </c>
      <c r="F52" s="19">
        <v>11929</v>
      </c>
      <c r="G52" s="27">
        <f>E52+F52</f>
        <v>40888</v>
      </c>
      <c r="H52" s="29">
        <f>SUM(D52,G52)</f>
        <v>476201</v>
      </c>
    </row>
    <row r="53" spans="1:8" s="8" customFormat="1" ht="20.100000000000001" customHeight="1" x14ac:dyDescent="0.2">
      <c r="A53" s="46" t="s">
        <v>29</v>
      </c>
      <c r="B53" s="19">
        <v>0</v>
      </c>
      <c r="C53" s="19">
        <v>0</v>
      </c>
      <c r="D53" s="20">
        <f>B53+C53</f>
        <v>0</v>
      </c>
      <c r="E53" s="19">
        <v>0</v>
      </c>
      <c r="F53" s="19">
        <v>0</v>
      </c>
      <c r="G53" s="27">
        <f>E53+F53</f>
        <v>0</v>
      </c>
      <c r="H53" s="29">
        <f>SUM(D53,G53)</f>
        <v>0</v>
      </c>
    </row>
    <row r="54" spans="1:8" s="8" customFormat="1" ht="20.100000000000001" customHeight="1" x14ac:dyDescent="0.2">
      <c r="A54" s="46" t="s">
        <v>30</v>
      </c>
      <c r="B54" s="21">
        <v>0</v>
      </c>
      <c r="C54" s="21">
        <v>0</v>
      </c>
      <c r="D54" s="22">
        <f t="shared" ref="D54:D55" si="25">B54+C54</f>
        <v>0</v>
      </c>
      <c r="E54" s="21">
        <v>957528</v>
      </c>
      <c r="F54" s="21">
        <v>0</v>
      </c>
      <c r="G54" s="28">
        <f t="shared" ref="G54:G55" si="26">E54+F54</f>
        <v>957528</v>
      </c>
      <c r="H54" s="29">
        <f t="shared" ref="H54:H55" si="27">SUM(D54,G54)</f>
        <v>957528</v>
      </c>
    </row>
    <row r="55" spans="1:8" s="8" customFormat="1" ht="20.100000000000001" customHeight="1" x14ac:dyDescent="0.2">
      <c r="A55" s="46" t="s">
        <v>31</v>
      </c>
      <c r="B55" s="21">
        <v>0</v>
      </c>
      <c r="C55" s="21">
        <v>0</v>
      </c>
      <c r="D55" s="22">
        <f t="shared" si="25"/>
        <v>0</v>
      </c>
      <c r="E55" s="21">
        <v>20592</v>
      </c>
      <c r="F55" s="21">
        <v>0</v>
      </c>
      <c r="G55" s="28">
        <f t="shared" si="26"/>
        <v>20592</v>
      </c>
      <c r="H55" s="29">
        <f t="shared" si="27"/>
        <v>20592</v>
      </c>
    </row>
    <row r="56" spans="1:8" s="8" customFormat="1" ht="20.100000000000001" customHeight="1" x14ac:dyDescent="0.2">
      <c r="A56" s="39" t="s">
        <v>92</v>
      </c>
      <c r="B56" s="21">
        <v>0</v>
      </c>
      <c r="C56" s="21">
        <v>0</v>
      </c>
      <c r="D56" s="22">
        <f t="shared" ref="D56" si="28">B56+C56</f>
        <v>0</v>
      </c>
      <c r="E56" s="21">
        <v>0</v>
      </c>
      <c r="F56" s="21">
        <v>0</v>
      </c>
      <c r="G56" s="28">
        <f t="shared" ref="G56" si="29">E56+F56</f>
        <v>0</v>
      </c>
      <c r="H56" s="29">
        <f t="shared" ref="H56" si="30">SUM(D56,G56)</f>
        <v>0</v>
      </c>
    </row>
    <row r="57" spans="1:8" s="8" customFormat="1" ht="20.100000000000001" customHeight="1" x14ac:dyDescent="0.2">
      <c r="A57" s="46" t="s">
        <v>32</v>
      </c>
      <c r="B57" s="21">
        <v>0</v>
      </c>
      <c r="C57" s="21">
        <v>0</v>
      </c>
      <c r="D57" s="22">
        <f t="shared" ref="D57:D67" si="31">B57+C57</f>
        <v>0</v>
      </c>
      <c r="E57" s="21">
        <v>0</v>
      </c>
      <c r="F57" s="21">
        <v>0</v>
      </c>
      <c r="G57" s="28">
        <f t="shared" ref="G57:G67" si="32">E57+F57</f>
        <v>0</v>
      </c>
      <c r="H57" s="29">
        <f t="shared" ref="H57:H67" si="33">SUM(D57,G57)</f>
        <v>0</v>
      </c>
    </row>
    <row r="58" spans="1:8" s="8" customFormat="1" ht="20.100000000000001" customHeight="1" x14ac:dyDescent="0.2">
      <c r="A58" s="46" t="s">
        <v>33</v>
      </c>
      <c r="B58" s="21">
        <v>0</v>
      </c>
      <c r="C58" s="21">
        <v>0</v>
      </c>
      <c r="D58" s="22">
        <f t="shared" si="31"/>
        <v>0</v>
      </c>
      <c r="E58" s="21">
        <v>0</v>
      </c>
      <c r="F58" s="21">
        <v>0</v>
      </c>
      <c r="G58" s="28">
        <f t="shared" si="32"/>
        <v>0</v>
      </c>
      <c r="H58" s="29">
        <f t="shared" si="33"/>
        <v>0</v>
      </c>
    </row>
    <row r="59" spans="1:8" s="8" customFormat="1" ht="20.100000000000001" customHeight="1" x14ac:dyDescent="0.2">
      <c r="A59" s="46" t="s">
        <v>34</v>
      </c>
      <c r="B59" s="21">
        <v>0</v>
      </c>
      <c r="C59" s="21">
        <v>0</v>
      </c>
      <c r="D59" s="22">
        <f t="shared" si="31"/>
        <v>0</v>
      </c>
      <c r="E59" s="21">
        <v>0</v>
      </c>
      <c r="F59" s="21">
        <v>0</v>
      </c>
      <c r="G59" s="28">
        <f t="shared" si="32"/>
        <v>0</v>
      </c>
      <c r="H59" s="29">
        <f t="shared" si="33"/>
        <v>0</v>
      </c>
    </row>
    <row r="60" spans="1:8" s="8" customFormat="1" ht="20.100000000000001" customHeight="1" x14ac:dyDescent="0.2">
      <c r="A60" s="46" t="s">
        <v>15</v>
      </c>
      <c r="B60" s="21">
        <v>0</v>
      </c>
      <c r="C60" s="21">
        <v>0</v>
      </c>
      <c r="D60" s="22">
        <f t="shared" si="31"/>
        <v>0</v>
      </c>
      <c r="E60" s="21">
        <v>0</v>
      </c>
      <c r="F60" s="21">
        <v>0</v>
      </c>
      <c r="G60" s="28">
        <f t="shared" si="32"/>
        <v>0</v>
      </c>
      <c r="H60" s="29">
        <f t="shared" si="33"/>
        <v>0</v>
      </c>
    </row>
    <row r="61" spans="1:8" s="8" customFormat="1" ht="20.100000000000001" customHeight="1" x14ac:dyDescent="0.2">
      <c r="A61" s="46" t="s">
        <v>35</v>
      </c>
      <c r="B61" s="21">
        <v>0</v>
      </c>
      <c r="C61" s="21">
        <v>0</v>
      </c>
      <c r="D61" s="22">
        <f t="shared" si="31"/>
        <v>0</v>
      </c>
      <c r="E61" s="21">
        <v>0</v>
      </c>
      <c r="F61" s="21">
        <v>0</v>
      </c>
      <c r="G61" s="28">
        <f t="shared" si="32"/>
        <v>0</v>
      </c>
      <c r="H61" s="29">
        <f t="shared" si="33"/>
        <v>0</v>
      </c>
    </row>
    <row r="62" spans="1:8" s="8" customFormat="1" ht="20.100000000000001" customHeight="1" x14ac:dyDescent="0.2">
      <c r="A62" s="46" t="s">
        <v>36</v>
      </c>
      <c r="B62" s="21">
        <v>0</v>
      </c>
      <c r="C62" s="21">
        <v>0</v>
      </c>
      <c r="D62" s="22">
        <f t="shared" si="31"/>
        <v>0</v>
      </c>
      <c r="E62" s="21">
        <v>0</v>
      </c>
      <c r="F62" s="21">
        <v>0</v>
      </c>
      <c r="G62" s="28">
        <f t="shared" si="32"/>
        <v>0</v>
      </c>
      <c r="H62" s="29">
        <f t="shared" si="33"/>
        <v>0</v>
      </c>
    </row>
    <row r="63" spans="1:8" s="8" customFormat="1" ht="20.100000000000001" customHeight="1" x14ac:dyDescent="0.2">
      <c r="A63" s="46" t="s">
        <v>37</v>
      </c>
      <c r="B63" s="21">
        <v>44600</v>
      </c>
      <c r="C63" s="21">
        <v>0</v>
      </c>
      <c r="D63" s="22">
        <f t="shared" si="31"/>
        <v>44600</v>
      </c>
      <c r="E63" s="21">
        <v>0</v>
      </c>
      <c r="F63" s="21">
        <v>0</v>
      </c>
      <c r="G63" s="28">
        <f t="shared" si="32"/>
        <v>0</v>
      </c>
      <c r="H63" s="29">
        <f t="shared" si="33"/>
        <v>44600</v>
      </c>
    </row>
    <row r="64" spans="1:8" s="8" customFormat="1" ht="20.100000000000001" customHeight="1" x14ac:dyDescent="0.2">
      <c r="A64" s="46" t="s">
        <v>38</v>
      </c>
      <c r="B64" s="21">
        <v>0</v>
      </c>
      <c r="C64" s="21">
        <v>0</v>
      </c>
      <c r="D64" s="22">
        <f t="shared" si="31"/>
        <v>0</v>
      </c>
      <c r="E64" s="21">
        <v>0</v>
      </c>
      <c r="F64" s="21">
        <v>0</v>
      </c>
      <c r="G64" s="28">
        <f t="shared" si="32"/>
        <v>0</v>
      </c>
      <c r="H64" s="29">
        <f t="shared" si="33"/>
        <v>0</v>
      </c>
    </row>
    <row r="65" spans="1:8" s="8" customFormat="1" ht="20.100000000000001" customHeight="1" x14ac:dyDescent="0.2">
      <c r="A65" s="46" t="s">
        <v>39</v>
      </c>
      <c r="B65" s="21">
        <v>93913</v>
      </c>
      <c r="C65" s="21">
        <v>0</v>
      </c>
      <c r="D65" s="22">
        <f t="shared" si="31"/>
        <v>93913</v>
      </c>
      <c r="E65" s="21">
        <v>0</v>
      </c>
      <c r="F65" s="21">
        <v>0</v>
      </c>
      <c r="G65" s="28">
        <f t="shared" si="32"/>
        <v>0</v>
      </c>
      <c r="H65" s="29">
        <f t="shared" si="33"/>
        <v>93913</v>
      </c>
    </row>
    <row r="66" spans="1:8" s="8" customFormat="1" ht="20.100000000000001" customHeight="1" x14ac:dyDescent="0.2">
      <c r="A66" s="47" t="s">
        <v>109</v>
      </c>
      <c r="B66" s="21">
        <v>10957</v>
      </c>
      <c r="C66" s="21">
        <v>0</v>
      </c>
      <c r="D66" s="22">
        <f t="shared" si="31"/>
        <v>10957</v>
      </c>
      <c r="E66" s="21">
        <v>2618</v>
      </c>
      <c r="F66" s="21">
        <v>0</v>
      </c>
      <c r="G66" s="28">
        <f t="shared" si="32"/>
        <v>2618</v>
      </c>
      <c r="H66" s="29">
        <f t="shared" si="33"/>
        <v>13575</v>
      </c>
    </row>
    <row r="67" spans="1:8" s="8" customFormat="1" ht="20.100000000000001" customHeight="1" x14ac:dyDescent="0.2">
      <c r="A67" s="46" t="s">
        <v>40</v>
      </c>
      <c r="B67" s="21">
        <v>0</v>
      </c>
      <c r="C67" s="21">
        <v>0</v>
      </c>
      <c r="D67" s="22">
        <f t="shared" si="31"/>
        <v>0</v>
      </c>
      <c r="E67" s="21">
        <v>0</v>
      </c>
      <c r="F67" s="21">
        <v>0</v>
      </c>
      <c r="G67" s="28">
        <f t="shared" si="32"/>
        <v>0</v>
      </c>
      <c r="H67" s="29">
        <f t="shared" si="33"/>
        <v>0</v>
      </c>
    </row>
    <row r="68" spans="1:8" s="8" customFormat="1" ht="20.100000000000001" customHeight="1" thickBot="1" x14ac:dyDescent="0.25">
      <c r="A68" s="25" t="s">
        <v>16</v>
      </c>
      <c r="B68" s="26">
        <f>SUM(B52:B67)</f>
        <v>505670</v>
      </c>
      <c r="C68" s="26">
        <f t="shared" ref="C68" si="34">SUM(C52:C67)</f>
        <v>79113</v>
      </c>
      <c r="D68" s="26">
        <f t="shared" ref="D68" si="35">SUM(D52:D67)</f>
        <v>584783</v>
      </c>
      <c r="E68" s="26">
        <f t="shared" ref="E68" si="36">SUM(E52:E67)</f>
        <v>1009697</v>
      </c>
      <c r="F68" s="26">
        <f t="shared" ref="F68" si="37">SUM(F52:F67)</f>
        <v>11929</v>
      </c>
      <c r="G68" s="26">
        <f t="shared" ref="G68" si="38">SUM(G52:G67)</f>
        <v>1021626</v>
      </c>
      <c r="H68" s="26">
        <f t="shared" ref="H68" si="39">SUM(H52:H67)</f>
        <v>1606409</v>
      </c>
    </row>
    <row r="69" spans="1:8" s="18" customFormat="1" ht="20.100000000000001" customHeight="1" thickBot="1" x14ac:dyDescent="0.25">
      <c r="A69" s="418"/>
      <c r="B69" s="419"/>
      <c r="C69" s="419"/>
      <c r="D69" s="419"/>
      <c r="E69" s="419"/>
      <c r="F69" s="419"/>
      <c r="G69" s="419"/>
      <c r="H69" s="419"/>
    </row>
    <row r="70" spans="1:8" s="18" customFormat="1" ht="20.100000000000001" customHeight="1" x14ac:dyDescent="0.2">
      <c r="A70" s="427" t="s">
        <v>25</v>
      </c>
      <c r="B70" s="428"/>
      <c r="C70" s="428"/>
      <c r="D70" s="428"/>
      <c r="E70" s="428"/>
      <c r="F70" s="428"/>
      <c r="G70" s="428"/>
      <c r="H70" s="429"/>
    </row>
    <row r="71" spans="1:8" s="8" customFormat="1" ht="20.100000000000001" customHeight="1" x14ac:dyDescent="0.2">
      <c r="A71" s="422" t="s">
        <v>14</v>
      </c>
      <c r="B71" s="396" t="s">
        <v>26</v>
      </c>
      <c r="C71" s="396"/>
      <c r="D71" s="396"/>
      <c r="E71" s="396" t="s">
        <v>27</v>
      </c>
      <c r="F71" s="396"/>
      <c r="G71" s="396"/>
      <c r="H71" s="417" t="s">
        <v>16</v>
      </c>
    </row>
    <row r="72" spans="1:8" s="8" customFormat="1" ht="20.100000000000001" customHeight="1" thickBot="1" x14ac:dyDescent="0.25">
      <c r="A72" s="423"/>
      <c r="B72" s="43" t="s">
        <v>41</v>
      </c>
      <c r="C72" s="43" t="s">
        <v>42</v>
      </c>
      <c r="D72" s="43" t="s">
        <v>16</v>
      </c>
      <c r="E72" s="43" t="s">
        <v>41</v>
      </c>
      <c r="F72" s="43" t="s">
        <v>42</v>
      </c>
      <c r="G72" s="43" t="s">
        <v>16</v>
      </c>
      <c r="H72" s="417"/>
    </row>
    <row r="73" spans="1:8" s="8" customFormat="1" ht="20.100000000000001" customHeight="1" x14ac:dyDescent="0.2">
      <c r="A73" s="30" t="s">
        <v>73</v>
      </c>
      <c r="B73" s="19">
        <v>370448</v>
      </c>
      <c r="C73" s="19">
        <v>82277</v>
      </c>
      <c r="D73" s="20">
        <f>B73+C73</f>
        <v>452725</v>
      </c>
      <c r="E73" s="19">
        <v>30117</v>
      </c>
      <c r="F73" s="19">
        <v>12406</v>
      </c>
      <c r="G73" s="27">
        <f>E73+F73</f>
        <v>42523</v>
      </c>
      <c r="H73" s="29">
        <f>SUM(D73,G73)</f>
        <v>495248</v>
      </c>
    </row>
    <row r="74" spans="1:8" s="8" customFormat="1" ht="20.100000000000001" customHeight="1" x14ac:dyDescent="0.2">
      <c r="A74" s="46" t="s">
        <v>29</v>
      </c>
      <c r="B74" s="19">
        <v>0</v>
      </c>
      <c r="C74" s="19">
        <v>0</v>
      </c>
      <c r="D74" s="20">
        <f>B74+C74</f>
        <v>0</v>
      </c>
      <c r="E74" s="19">
        <v>0</v>
      </c>
      <c r="F74" s="19">
        <v>0</v>
      </c>
      <c r="G74" s="27">
        <f>E74+F74</f>
        <v>0</v>
      </c>
      <c r="H74" s="29">
        <f>SUM(D74,G74)</f>
        <v>0</v>
      </c>
    </row>
    <row r="75" spans="1:8" s="8" customFormat="1" ht="20.100000000000001" customHeight="1" x14ac:dyDescent="0.2">
      <c r="A75" s="46" t="s">
        <v>30</v>
      </c>
      <c r="B75" s="21">
        <v>0</v>
      </c>
      <c r="C75" s="21">
        <v>0</v>
      </c>
      <c r="D75" s="22">
        <f t="shared" ref="D75:D88" si="40">B75+C75</f>
        <v>0</v>
      </c>
      <c r="E75" s="21">
        <v>995829</v>
      </c>
      <c r="F75" s="21">
        <v>0</v>
      </c>
      <c r="G75" s="28">
        <f t="shared" ref="G75:G88" si="41">E75+F75</f>
        <v>995829</v>
      </c>
      <c r="H75" s="29">
        <f t="shared" ref="H75:H88" si="42">SUM(D75,G75)</f>
        <v>995829</v>
      </c>
    </row>
    <row r="76" spans="1:8" s="8" customFormat="1" ht="20.100000000000001" customHeight="1" x14ac:dyDescent="0.2">
      <c r="A76" s="46" t="s">
        <v>31</v>
      </c>
      <c r="B76" s="21">
        <v>0</v>
      </c>
      <c r="C76" s="21">
        <v>0</v>
      </c>
      <c r="D76" s="22">
        <f t="shared" si="40"/>
        <v>0</v>
      </c>
      <c r="E76" s="21">
        <v>21416</v>
      </c>
      <c r="F76" s="21">
        <v>0</v>
      </c>
      <c r="G76" s="28">
        <f t="shared" si="41"/>
        <v>21416</v>
      </c>
      <c r="H76" s="29">
        <f t="shared" si="42"/>
        <v>21416</v>
      </c>
    </row>
    <row r="77" spans="1:8" s="8" customFormat="1" ht="20.100000000000001" customHeight="1" x14ac:dyDescent="0.2">
      <c r="A77" s="39" t="s">
        <v>92</v>
      </c>
      <c r="B77" s="21">
        <v>0</v>
      </c>
      <c r="C77" s="21">
        <v>0</v>
      </c>
      <c r="D77" s="22">
        <f t="shared" si="40"/>
        <v>0</v>
      </c>
      <c r="E77" s="21">
        <v>0</v>
      </c>
      <c r="F77" s="21">
        <v>0</v>
      </c>
      <c r="G77" s="28">
        <f t="shared" si="41"/>
        <v>0</v>
      </c>
      <c r="H77" s="29">
        <f t="shared" si="42"/>
        <v>0</v>
      </c>
    </row>
    <row r="78" spans="1:8" s="8" customFormat="1" ht="20.100000000000001" customHeight="1" x14ac:dyDescent="0.2">
      <c r="A78" s="46" t="s">
        <v>32</v>
      </c>
      <c r="B78" s="21">
        <v>0</v>
      </c>
      <c r="C78" s="21">
        <v>0</v>
      </c>
      <c r="D78" s="22">
        <f t="shared" si="40"/>
        <v>0</v>
      </c>
      <c r="E78" s="21">
        <v>0</v>
      </c>
      <c r="F78" s="21">
        <v>0</v>
      </c>
      <c r="G78" s="28">
        <f t="shared" si="41"/>
        <v>0</v>
      </c>
      <c r="H78" s="29">
        <f t="shared" si="42"/>
        <v>0</v>
      </c>
    </row>
    <row r="79" spans="1:8" s="8" customFormat="1" ht="20.100000000000001" customHeight="1" x14ac:dyDescent="0.2">
      <c r="A79" s="46" t="s">
        <v>33</v>
      </c>
      <c r="B79" s="21">
        <v>0</v>
      </c>
      <c r="C79" s="21">
        <v>0</v>
      </c>
      <c r="D79" s="22">
        <f t="shared" si="40"/>
        <v>0</v>
      </c>
      <c r="E79" s="21">
        <v>0</v>
      </c>
      <c r="F79" s="21">
        <v>0</v>
      </c>
      <c r="G79" s="28">
        <f t="shared" si="41"/>
        <v>0</v>
      </c>
      <c r="H79" s="29">
        <f t="shared" si="42"/>
        <v>0</v>
      </c>
    </row>
    <row r="80" spans="1:8" s="8" customFormat="1" ht="20.100000000000001" customHeight="1" x14ac:dyDescent="0.2">
      <c r="A80" s="46" t="s">
        <v>34</v>
      </c>
      <c r="B80" s="21">
        <v>0</v>
      </c>
      <c r="C80" s="21">
        <v>0</v>
      </c>
      <c r="D80" s="22">
        <f t="shared" si="40"/>
        <v>0</v>
      </c>
      <c r="E80" s="21">
        <v>0</v>
      </c>
      <c r="F80" s="21">
        <v>0</v>
      </c>
      <c r="G80" s="28">
        <f t="shared" si="41"/>
        <v>0</v>
      </c>
      <c r="H80" s="29">
        <f t="shared" si="42"/>
        <v>0</v>
      </c>
    </row>
    <row r="81" spans="1:8" s="8" customFormat="1" ht="20.100000000000001" customHeight="1" x14ac:dyDescent="0.2">
      <c r="A81" s="46" t="s">
        <v>15</v>
      </c>
      <c r="B81" s="21">
        <v>0</v>
      </c>
      <c r="C81" s="21">
        <v>0</v>
      </c>
      <c r="D81" s="22">
        <f t="shared" si="40"/>
        <v>0</v>
      </c>
      <c r="E81" s="21">
        <v>0</v>
      </c>
      <c r="F81" s="21">
        <v>0</v>
      </c>
      <c r="G81" s="28">
        <f t="shared" si="41"/>
        <v>0</v>
      </c>
      <c r="H81" s="29">
        <f t="shared" si="42"/>
        <v>0</v>
      </c>
    </row>
    <row r="82" spans="1:8" s="8" customFormat="1" ht="20.100000000000001" customHeight="1" x14ac:dyDescent="0.2">
      <c r="A82" s="46" t="s">
        <v>35</v>
      </c>
      <c r="B82" s="21">
        <v>0</v>
      </c>
      <c r="C82" s="21">
        <v>0</v>
      </c>
      <c r="D82" s="22">
        <f t="shared" si="40"/>
        <v>0</v>
      </c>
      <c r="E82" s="21">
        <v>0</v>
      </c>
      <c r="F82" s="21">
        <v>0</v>
      </c>
      <c r="G82" s="28">
        <f t="shared" si="41"/>
        <v>0</v>
      </c>
      <c r="H82" s="29">
        <f t="shared" si="42"/>
        <v>0</v>
      </c>
    </row>
    <row r="83" spans="1:8" s="8" customFormat="1" ht="20.100000000000001" customHeight="1" x14ac:dyDescent="0.2">
      <c r="A83" s="46" t="s">
        <v>36</v>
      </c>
      <c r="B83" s="21">
        <v>0</v>
      </c>
      <c r="C83" s="21">
        <v>0</v>
      </c>
      <c r="D83" s="22">
        <f t="shared" si="40"/>
        <v>0</v>
      </c>
      <c r="E83" s="21">
        <v>0</v>
      </c>
      <c r="F83" s="21">
        <v>0</v>
      </c>
      <c r="G83" s="28">
        <f t="shared" si="41"/>
        <v>0</v>
      </c>
      <c r="H83" s="29">
        <f t="shared" si="42"/>
        <v>0</v>
      </c>
    </row>
    <row r="84" spans="1:8" s="8" customFormat="1" ht="20.100000000000001" customHeight="1" x14ac:dyDescent="0.2">
      <c r="A84" s="46" t="s">
        <v>37</v>
      </c>
      <c r="B84" s="21">
        <v>46384</v>
      </c>
      <c r="C84" s="21">
        <v>0</v>
      </c>
      <c r="D84" s="22">
        <f t="shared" si="40"/>
        <v>46384</v>
      </c>
      <c r="E84" s="21">
        <v>0</v>
      </c>
      <c r="F84" s="21">
        <v>0</v>
      </c>
      <c r="G84" s="28">
        <f t="shared" si="41"/>
        <v>0</v>
      </c>
      <c r="H84" s="29">
        <f t="shared" si="42"/>
        <v>46384</v>
      </c>
    </row>
    <row r="85" spans="1:8" s="8" customFormat="1" ht="20.100000000000001" customHeight="1" x14ac:dyDescent="0.2">
      <c r="A85" s="46" t="s">
        <v>38</v>
      </c>
      <c r="B85" s="21">
        <v>0</v>
      </c>
      <c r="C85" s="21">
        <v>0</v>
      </c>
      <c r="D85" s="22">
        <f t="shared" si="40"/>
        <v>0</v>
      </c>
      <c r="E85" s="21">
        <v>0</v>
      </c>
      <c r="F85" s="21">
        <v>0</v>
      </c>
      <c r="G85" s="28">
        <f t="shared" si="41"/>
        <v>0</v>
      </c>
      <c r="H85" s="29">
        <f t="shared" si="42"/>
        <v>0</v>
      </c>
    </row>
    <row r="86" spans="1:8" s="8" customFormat="1" ht="20.100000000000001" customHeight="1" x14ac:dyDescent="0.2">
      <c r="A86" s="46" t="s">
        <v>39</v>
      </c>
      <c r="B86" s="21">
        <v>97670</v>
      </c>
      <c r="C86" s="21">
        <v>0</v>
      </c>
      <c r="D86" s="22">
        <f t="shared" si="40"/>
        <v>97670</v>
      </c>
      <c r="E86" s="21">
        <v>0</v>
      </c>
      <c r="F86" s="21">
        <v>0</v>
      </c>
      <c r="G86" s="28">
        <f t="shared" si="41"/>
        <v>0</v>
      </c>
      <c r="H86" s="29">
        <f t="shared" si="42"/>
        <v>97670</v>
      </c>
    </row>
    <row r="87" spans="1:8" s="8" customFormat="1" ht="20.100000000000001" customHeight="1" x14ac:dyDescent="0.2">
      <c r="A87" s="47" t="s">
        <v>109</v>
      </c>
      <c r="B87" s="21">
        <v>11396</v>
      </c>
      <c r="C87" s="21">
        <v>0</v>
      </c>
      <c r="D87" s="22">
        <f t="shared" si="40"/>
        <v>11396</v>
      </c>
      <c r="E87" s="21">
        <v>2722</v>
      </c>
      <c r="F87" s="21">
        <v>0</v>
      </c>
      <c r="G87" s="28">
        <f t="shared" si="41"/>
        <v>2722</v>
      </c>
      <c r="H87" s="29">
        <f t="shared" si="42"/>
        <v>14118</v>
      </c>
    </row>
    <row r="88" spans="1:8" s="8" customFormat="1" ht="20.100000000000001" customHeight="1" x14ac:dyDescent="0.2">
      <c r="A88" s="46" t="s">
        <v>40</v>
      </c>
      <c r="B88" s="21">
        <v>0</v>
      </c>
      <c r="C88" s="21">
        <v>0</v>
      </c>
      <c r="D88" s="22">
        <f t="shared" si="40"/>
        <v>0</v>
      </c>
      <c r="E88" s="21">
        <v>0</v>
      </c>
      <c r="F88" s="21">
        <v>0</v>
      </c>
      <c r="G88" s="28">
        <f t="shared" si="41"/>
        <v>0</v>
      </c>
      <c r="H88" s="29">
        <f t="shared" si="42"/>
        <v>0</v>
      </c>
    </row>
    <row r="89" spans="1:8" s="8" customFormat="1" ht="20.100000000000001" customHeight="1" thickBot="1" x14ac:dyDescent="0.25">
      <c r="A89" s="25" t="s">
        <v>16</v>
      </c>
      <c r="B89" s="26">
        <f>SUM(B73:B88)</f>
        <v>525898</v>
      </c>
      <c r="C89" s="26">
        <f t="shared" ref="C89" si="43">SUM(C73:C88)</f>
        <v>82277</v>
      </c>
      <c r="D89" s="26">
        <f t="shared" ref="D89" si="44">SUM(D73:D88)</f>
        <v>608175</v>
      </c>
      <c r="E89" s="26">
        <f t="shared" ref="E89" si="45">SUM(E73:E88)</f>
        <v>1050084</v>
      </c>
      <c r="F89" s="26">
        <f t="shared" ref="F89" si="46">SUM(F73:F88)</f>
        <v>12406</v>
      </c>
      <c r="G89" s="26">
        <f t="shared" ref="G89" si="47">SUM(G73:G88)</f>
        <v>1062490</v>
      </c>
      <c r="H89" s="26">
        <f t="shared" ref="H89" si="48">SUM(H73:H88)</f>
        <v>1670665</v>
      </c>
    </row>
    <row r="90" spans="1:8" s="18" customFormat="1" ht="20.100000000000001" customHeight="1" thickBot="1" x14ac:dyDescent="0.25">
      <c r="A90" s="418"/>
      <c r="B90" s="419"/>
      <c r="C90" s="419"/>
      <c r="D90" s="419"/>
      <c r="E90" s="419"/>
      <c r="F90" s="419"/>
      <c r="G90" s="419"/>
      <c r="H90" s="419"/>
    </row>
    <row r="91" spans="1:8" s="18" customFormat="1" ht="20.100000000000001" customHeight="1" x14ac:dyDescent="0.2">
      <c r="A91" s="427" t="s">
        <v>43</v>
      </c>
      <c r="B91" s="428"/>
      <c r="C91" s="428"/>
      <c r="D91" s="428"/>
      <c r="E91" s="428"/>
      <c r="F91" s="428"/>
      <c r="G91" s="428"/>
      <c r="H91" s="429"/>
    </row>
    <row r="92" spans="1:8" s="8" customFormat="1" ht="20.100000000000001" customHeight="1" x14ac:dyDescent="0.2">
      <c r="A92" s="415" t="s">
        <v>14</v>
      </c>
      <c r="B92" s="396" t="s">
        <v>26</v>
      </c>
      <c r="C92" s="396"/>
      <c r="D92" s="396"/>
      <c r="E92" s="396" t="s">
        <v>27</v>
      </c>
      <c r="F92" s="396"/>
      <c r="G92" s="396"/>
      <c r="H92" s="417" t="s">
        <v>16</v>
      </c>
    </row>
    <row r="93" spans="1:8" s="8" customFormat="1" ht="20.100000000000001" customHeight="1" x14ac:dyDescent="0.2">
      <c r="A93" s="457"/>
      <c r="B93" s="43" t="s">
        <v>41</v>
      </c>
      <c r="C93" s="43" t="s">
        <v>42</v>
      </c>
      <c r="D93" s="43" t="s">
        <v>16</v>
      </c>
      <c r="E93" s="43" t="s">
        <v>41</v>
      </c>
      <c r="F93" s="43" t="s">
        <v>42</v>
      </c>
      <c r="G93" s="43" t="s">
        <v>16</v>
      </c>
      <c r="H93" s="417"/>
    </row>
    <row r="94" spans="1:8" s="8" customFormat="1" ht="20.100000000000001" customHeight="1" x14ac:dyDescent="0.2">
      <c r="A94" s="30" t="s">
        <v>73</v>
      </c>
      <c r="B94" s="19">
        <v>385266</v>
      </c>
      <c r="C94" s="19">
        <v>85568</v>
      </c>
      <c r="D94" s="20">
        <f>B94+C94</f>
        <v>470834</v>
      </c>
      <c r="E94" s="19">
        <v>31322</v>
      </c>
      <c r="F94" s="19">
        <v>12902</v>
      </c>
      <c r="G94" s="27">
        <f>E94+F94</f>
        <v>44224</v>
      </c>
      <c r="H94" s="29">
        <f>SUM(D94,G94)</f>
        <v>515058</v>
      </c>
    </row>
    <row r="95" spans="1:8" s="8" customFormat="1" ht="20.100000000000001" customHeight="1" x14ac:dyDescent="0.2">
      <c r="A95" s="46" t="s">
        <v>29</v>
      </c>
      <c r="B95" s="19">
        <v>0</v>
      </c>
      <c r="C95" s="19">
        <v>0</v>
      </c>
      <c r="D95" s="20">
        <f>B95+C95</f>
        <v>0</v>
      </c>
      <c r="E95" s="19">
        <v>0</v>
      </c>
      <c r="F95" s="19">
        <v>0</v>
      </c>
      <c r="G95" s="27">
        <f>E95+F95</f>
        <v>0</v>
      </c>
      <c r="H95" s="29">
        <f>SUM(D95,G95)</f>
        <v>0</v>
      </c>
    </row>
    <row r="96" spans="1:8" s="8" customFormat="1" ht="20.100000000000001" customHeight="1" x14ac:dyDescent="0.2">
      <c r="A96" s="46" t="s">
        <v>30</v>
      </c>
      <c r="B96" s="21">
        <v>0</v>
      </c>
      <c r="C96" s="21">
        <v>0</v>
      </c>
      <c r="D96" s="22">
        <f t="shared" ref="D96:D109" si="49">B96+C96</f>
        <v>0</v>
      </c>
      <c r="E96" s="21">
        <v>1035662</v>
      </c>
      <c r="F96" s="21">
        <v>0</v>
      </c>
      <c r="G96" s="28">
        <f t="shared" ref="G96:G109" si="50">E96+F96</f>
        <v>1035662</v>
      </c>
      <c r="H96" s="29">
        <f t="shared" ref="H96:H109" si="51">SUM(D96,G96)</f>
        <v>1035662</v>
      </c>
    </row>
    <row r="97" spans="1:8" s="8" customFormat="1" ht="20.100000000000001" customHeight="1" x14ac:dyDescent="0.2">
      <c r="A97" s="46" t="s">
        <v>31</v>
      </c>
      <c r="B97" s="21">
        <v>0</v>
      </c>
      <c r="C97" s="21">
        <v>0</v>
      </c>
      <c r="D97" s="22">
        <f t="shared" si="49"/>
        <v>0</v>
      </c>
      <c r="E97" s="21">
        <v>22272</v>
      </c>
      <c r="F97" s="21">
        <v>0</v>
      </c>
      <c r="G97" s="28">
        <f t="shared" si="50"/>
        <v>22272</v>
      </c>
      <c r="H97" s="29">
        <f t="shared" si="51"/>
        <v>22272</v>
      </c>
    </row>
    <row r="98" spans="1:8" s="8" customFormat="1" ht="20.100000000000001" customHeight="1" x14ac:dyDescent="0.2">
      <c r="A98" s="39" t="s">
        <v>92</v>
      </c>
      <c r="B98" s="21">
        <v>0</v>
      </c>
      <c r="C98" s="21">
        <v>0</v>
      </c>
      <c r="D98" s="22">
        <f t="shared" si="49"/>
        <v>0</v>
      </c>
      <c r="E98" s="21">
        <v>0</v>
      </c>
      <c r="F98" s="21">
        <v>0</v>
      </c>
      <c r="G98" s="28">
        <f t="shared" si="50"/>
        <v>0</v>
      </c>
      <c r="H98" s="29">
        <f t="shared" si="51"/>
        <v>0</v>
      </c>
    </row>
    <row r="99" spans="1:8" s="8" customFormat="1" ht="20.100000000000001" customHeight="1" x14ac:dyDescent="0.2">
      <c r="A99" s="46" t="s">
        <v>32</v>
      </c>
      <c r="B99" s="21">
        <v>0</v>
      </c>
      <c r="C99" s="21">
        <v>0</v>
      </c>
      <c r="D99" s="22">
        <f t="shared" si="49"/>
        <v>0</v>
      </c>
      <c r="E99" s="21">
        <v>0</v>
      </c>
      <c r="F99" s="21">
        <v>0</v>
      </c>
      <c r="G99" s="28">
        <f t="shared" si="50"/>
        <v>0</v>
      </c>
      <c r="H99" s="29">
        <f t="shared" si="51"/>
        <v>0</v>
      </c>
    </row>
    <row r="100" spans="1:8" s="8" customFormat="1" ht="20.100000000000001" customHeight="1" x14ac:dyDescent="0.2">
      <c r="A100" s="46" t="s">
        <v>33</v>
      </c>
      <c r="B100" s="21">
        <v>0</v>
      </c>
      <c r="C100" s="21">
        <v>0</v>
      </c>
      <c r="D100" s="22">
        <f t="shared" si="49"/>
        <v>0</v>
      </c>
      <c r="E100" s="21">
        <v>0</v>
      </c>
      <c r="F100" s="21">
        <v>0</v>
      </c>
      <c r="G100" s="28">
        <f t="shared" si="50"/>
        <v>0</v>
      </c>
      <c r="H100" s="29">
        <f t="shared" si="51"/>
        <v>0</v>
      </c>
    </row>
    <row r="101" spans="1:8" s="8" customFormat="1" ht="20.100000000000001" customHeight="1" x14ac:dyDescent="0.2">
      <c r="A101" s="46" t="s">
        <v>34</v>
      </c>
      <c r="B101" s="21">
        <v>0</v>
      </c>
      <c r="C101" s="21">
        <v>0</v>
      </c>
      <c r="D101" s="22">
        <f t="shared" si="49"/>
        <v>0</v>
      </c>
      <c r="E101" s="21">
        <v>0</v>
      </c>
      <c r="F101" s="21">
        <v>0</v>
      </c>
      <c r="G101" s="28">
        <f t="shared" si="50"/>
        <v>0</v>
      </c>
      <c r="H101" s="29">
        <f t="shared" si="51"/>
        <v>0</v>
      </c>
    </row>
    <row r="102" spans="1:8" s="8" customFormat="1" ht="20.100000000000001" customHeight="1" x14ac:dyDescent="0.2">
      <c r="A102" s="46" t="s">
        <v>15</v>
      </c>
      <c r="B102" s="21">
        <v>0</v>
      </c>
      <c r="C102" s="21">
        <v>0</v>
      </c>
      <c r="D102" s="22">
        <f t="shared" si="49"/>
        <v>0</v>
      </c>
      <c r="E102" s="21">
        <v>0</v>
      </c>
      <c r="F102" s="21">
        <v>0</v>
      </c>
      <c r="G102" s="28">
        <f t="shared" si="50"/>
        <v>0</v>
      </c>
      <c r="H102" s="29">
        <f t="shared" si="51"/>
        <v>0</v>
      </c>
    </row>
    <row r="103" spans="1:8" s="8" customFormat="1" ht="20.100000000000001" customHeight="1" x14ac:dyDescent="0.2">
      <c r="A103" s="46" t="s">
        <v>35</v>
      </c>
      <c r="B103" s="21">
        <v>0</v>
      </c>
      <c r="C103" s="21">
        <v>0</v>
      </c>
      <c r="D103" s="22">
        <f t="shared" si="49"/>
        <v>0</v>
      </c>
      <c r="E103" s="21">
        <v>0</v>
      </c>
      <c r="F103" s="21">
        <v>0</v>
      </c>
      <c r="G103" s="28">
        <f t="shared" si="50"/>
        <v>0</v>
      </c>
      <c r="H103" s="29">
        <f t="shared" si="51"/>
        <v>0</v>
      </c>
    </row>
    <row r="104" spans="1:8" s="8" customFormat="1" ht="20.100000000000001" customHeight="1" x14ac:dyDescent="0.2">
      <c r="A104" s="46" t="s">
        <v>36</v>
      </c>
      <c r="B104" s="21">
        <v>0</v>
      </c>
      <c r="C104" s="21">
        <v>0</v>
      </c>
      <c r="D104" s="22">
        <f t="shared" si="49"/>
        <v>0</v>
      </c>
      <c r="E104" s="21">
        <v>0</v>
      </c>
      <c r="F104" s="21">
        <v>0</v>
      </c>
      <c r="G104" s="28">
        <f t="shared" si="50"/>
        <v>0</v>
      </c>
      <c r="H104" s="29">
        <f t="shared" si="51"/>
        <v>0</v>
      </c>
    </row>
    <row r="105" spans="1:8" s="8" customFormat="1" ht="20.100000000000001" customHeight="1" x14ac:dyDescent="0.2">
      <c r="A105" s="46" t="s">
        <v>37</v>
      </c>
      <c r="B105" s="21">
        <v>48240</v>
      </c>
      <c r="C105" s="21">
        <v>0</v>
      </c>
      <c r="D105" s="22">
        <f t="shared" si="49"/>
        <v>48240</v>
      </c>
      <c r="E105" s="21">
        <v>0</v>
      </c>
      <c r="F105" s="21">
        <v>0</v>
      </c>
      <c r="G105" s="28">
        <f t="shared" si="50"/>
        <v>0</v>
      </c>
      <c r="H105" s="29">
        <f t="shared" si="51"/>
        <v>48240</v>
      </c>
    </row>
    <row r="106" spans="1:8" s="8" customFormat="1" ht="20.100000000000001" customHeight="1" x14ac:dyDescent="0.2">
      <c r="A106" s="46" t="s">
        <v>38</v>
      </c>
      <c r="B106" s="21">
        <v>0</v>
      </c>
      <c r="C106" s="21">
        <v>0</v>
      </c>
      <c r="D106" s="22">
        <f t="shared" si="49"/>
        <v>0</v>
      </c>
      <c r="E106" s="21">
        <v>0</v>
      </c>
      <c r="F106" s="21">
        <v>0</v>
      </c>
      <c r="G106" s="28">
        <f t="shared" si="50"/>
        <v>0</v>
      </c>
      <c r="H106" s="29">
        <f t="shared" si="51"/>
        <v>0</v>
      </c>
    </row>
    <row r="107" spans="1:8" s="8" customFormat="1" ht="20.100000000000001" customHeight="1" x14ac:dyDescent="0.2">
      <c r="A107" s="46" t="s">
        <v>39</v>
      </c>
      <c r="B107" s="21">
        <v>101576</v>
      </c>
      <c r="C107" s="21">
        <v>0</v>
      </c>
      <c r="D107" s="22">
        <f t="shared" si="49"/>
        <v>101576</v>
      </c>
      <c r="E107" s="21">
        <v>0</v>
      </c>
      <c r="F107" s="21">
        <v>0</v>
      </c>
      <c r="G107" s="28">
        <f t="shared" si="50"/>
        <v>0</v>
      </c>
      <c r="H107" s="29">
        <f t="shared" si="51"/>
        <v>101576</v>
      </c>
    </row>
    <row r="108" spans="1:8" s="8" customFormat="1" ht="20.100000000000001" customHeight="1" x14ac:dyDescent="0.2">
      <c r="A108" s="47" t="s">
        <v>109</v>
      </c>
      <c r="B108" s="21">
        <v>11852</v>
      </c>
      <c r="C108" s="21">
        <v>0</v>
      </c>
      <c r="D108" s="22">
        <f t="shared" si="49"/>
        <v>11852</v>
      </c>
      <c r="E108" s="21">
        <v>2831</v>
      </c>
      <c r="F108" s="21">
        <v>0</v>
      </c>
      <c r="G108" s="28">
        <f t="shared" si="50"/>
        <v>2831</v>
      </c>
      <c r="H108" s="29">
        <f t="shared" si="51"/>
        <v>14683</v>
      </c>
    </row>
    <row r="109" spans="1:8" s="8" customFormat="1" ht="20.100000000000001" customHeight="1" x14ac:dyDescent="0.2">
      <c r="A109" s="46" t="s">
        <v>40</v>
      </c>
      <c r="B109" s="21">
        <v>0</v>
      </c>
      <c r="C109" s="21">
        <v>0</v>
      </c>
      <c r="D109" s="22">
        <f t="shared" si="49"/>
        <v>0</v>
      </c>
      <c r="E109" s="21">
        <v>0</v>
      </c>
      <c r="F109" s="21">
        <v>0</v>
      </c>
      <c r="G109" s="28">
        <f t="shared" si="50"/>
        <v>0</v>
      </c>
      <c r="H109" s="29">
        <f t="shared" si="51"/>
        <v>0</v>
      </c>
    </row>
    <row r="110" spans="1:8" s="8" customFormat="1" ht="20.100000000000001" customHeight="1" thickBot="1" x14ac:dyDescent="0.25">
      <c r="A110" s="25" t="s">
        <v>16</v>
      </c>
      <c r="B110" s="26">
        <f>SUM(B94:B109)</f>
        <v>546934</v>
      </c>
      <c r="C110" s="26">
        <f t="shared" ref="C110" si="52">SUM(C94:C109)</f>
        <v>85568</v>
      </c>
      <c r="D110" s="26">
        <f t="shared" ref="D110" si="53">SUM(D94:D109)</f>
        <v>632502</v>
      </c>
      <c r="E110" s="26">
        <f t="shared" ref="E110" si="54">SUM(E94:E109)</f>
        <v>1092087</v>
      </c>
      <c r="F110" s="26">
        <f t="shared" ref="F110" si="55">SUM(F94:F109)</f>
        <v>12902</v>
      </c>
      <c r="G110" s="26">
        <f t="shared" ref="G110" si="56">SUM(G94:G109)</f>
        <v>1104989</v>
      </c>
      <c r="H110" s="26">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403" t="s">
        <v>14</v>
      </c>
      <c r="B113" s="404"/>
      <c r="C113" s="404"/>
      <c r="D113" s="405"/>
      <c r="E113" s="31" t="s">
        <v>89</v>
      </c>
      <c r="F113" s="409" t="s">
        <v>44</v>
      </c>
      <c r="G113" s="410"/>
      <c r="H113" s="411"/>
    </row>
    <row r="114" spans="1:14" s="8" customFormat="1" ht="20.100000000000001" customHeight="1" x14ac:dyDescent="0.2">
      <c r="A114" s="406" t="s">
        <v>73</v>
      </c>
      <c r="B114" s="407"/>
      <c r="C114" s="407"/>
      <c r="D114" s="408"/>
      <c r="E114" s="37" t="s">
        <v>90</v>
      </c>
      <c r="F114" s="392" t="s">
        <v>88</v>
      </c>
      <c r="G114" s="393"/>
      <c r="H114" s="394"/>
    </row>
    <row r="115" spans="1:14" s="8" customFormat="1" ht="20.100000000000001" customHeight="1" x14ac:dyDescent="0.2">
      <c r="A115" s="400" t="s">
        <v>29</v>
      </c>
      <c r="B115" s="401"/>
      <c r="C115" s="401"/>
      <c r="D115" s="402"/>
      <c r="E115" s="37" t="s">
        <v>74</v>
      </c>
      <c r="F115" s="454" t="s">
        <v>45</v>
      </c>
      <c r="G115" s="455"/>
      <c r="H115" s="456"/>
      <c r="J115" s="32"/>
      <c r="K115" s="395"/>
      <c r="L115" s="395"/>
      <c r="M115" s="395"/>
      <c r="N115" s="395"/>
    </row>
    <row r="116" spans="1:14" s="8" customFormat="1" ht="20.100000000000001" customHeight="1" x14ac:dyDescent="0.2">
      <c r="A116" s="397" t="s">
        <v>30</v>
      </c>
      <c r="B116" s="398"/>
      <c r="C116" s="398"/>
      <c r="D116" s="399"/>
      <c r="E116" s="37" t="s">
        <v>75</v>
      </c>
      <c r="F116" s="442" t="s">
        <v>46</v>
      </c>
      <c r="G116" s="443"/>
      <c r="H116" s="444"/>
      <c r="J116" s="32"/>
      <c r="K116" s="33"/>
      <c r="L116" s="33"/>
      <c r="M116" s="33"/>
      <c r="N116" s="33"/>
    </row>
    <row r="117" spans="1:14" s="8" customFormat="1" ht="20.100000000000001" customHeight="1" x14ac:dyDescent="0.2">
      <c r="A117" s="397" t="s">
        <v>31</v>
      </c>
      <c r="B117" s="398"/>
      <c r="C117" s="398"/>
      <c r="D117" s="399"/>
      <c r="E117" s="37" t="s">
        <v>76</v>
      </c>
      <c r="F117" s="442" t="s">
        <v>47</v>
      </c>
      <c r="G117" s="443"/>
      <c r="H117" s="444"/>
      <c r="J117" s="32"/>
      <c r="K117" s="33"/>
      <c r="L117" s="33"/>
      <c r="M117" s="33"/>
      <c r="N117" s="33"/>
    </row>
    <row r="118" spans="1:14" s="8" customFormat="1" ht="20.100000000000001" customHeight="1" x14ac:dyDescent="0.2">
      <c r="A118" s="386" t="s">
        <v>92</v>
      </c>
      <c r="B118" s="387"/>
      <c r="C118" s="387"/>
      <c r="D118" s="388"/>
      <c r="E118" s="37" t="s">
        <v>93</v>
      </c>
      <c r="F118" s="389" t="s">
        <v>94</v>
      </c>
      <c r="G118" s="390"/>
      <c r="H118" s="391"/>
      <c r="J118" s="32"/>
      <c r="K118" s="33"/>
      <c r="L118" s="33"/>
      <c r="M118" s="33"/>
      <c r="N118" s="33"/>
    </row>
    <row r="119" spans="1:14" s="8" customFormat="1" ht="20.100000000000001" customHeight="1" x14ac:dyDescent="0.2">
      <c r="A119" s="397" t="s">
        <v>32</v>
      </c>
      <c r="B119" s="398"/>
      <c r="C119" s="398"/>
      <c r="D119" s="399"/>
      <c r="E119" s="37" t="s">
        <v>77</v>
      </c>
      <c r="F119" s="442" t="s">
        <v>48</v>
      </c>
      <c r="G119" s="443"/>
      <c r="H119" s="444"/>
      <c r="J119" s="32"/>
      <c r="K119" s="33"/>
      <c r="L119" s="33"/>
      <c r="M119" s="33"/>
      <c r="N119" s="33"/>
    </row>
    <row r="120" spans="1:14" s="8" customFormat="1" ht="20.100000000000001" customHeight="1" x14ac:dyDescent="0.2">
      <c r="A120" s="397" t="s">
        <v>33</v>
      </c>
      <c r="B120" s="398"/>
      <c r="C120" s="398"/>
      <c r="D120" s="399"/>
      <c r="E120" s="37" t="s">
        <v>78</v>
      </c>
      <c r="F120" s="442" t="s">
        <v>49</v>
      </c>
      <c r="G120" s="443"/>
      <c r="H120" s="444"/>
      <c r="J120" s="32"/>
      <c r="K120" s="33"/>
      <c r="L120" s="33"/>
      <c r="M120" s="33"/>
      <c r="N120" s="33"/>
    </row>
    <row r="121" spans="1:14" s="8" customFormat="1" ht="20.100000000000001" customHeight="1" x14ac:dyDescent="0.2">
      <c r="A121" s="397" t="s">
        <v>34</v>
      </c>
      <c r="B121" s="398"/>
      <c r="C121" s="398"/>
      <c r="D121" s="399"/>
      <c r="E121" s="37" t="s">
        <v>79</v>
      </c>
      <c r="F121" s="442" t="s">
        <v>50</v>
      </c>
      <c r="G121" s="443"/>
      <c r="H121" s="444"/>
      <c r="J121" s="32"/>
      <c r="K121" s="33"/>
      <c r="L121" s="33"/>
      <c r="M121" s="33"/>
      <c r="N121" s="33"/>
    </row>
    <row r="122" spans="1:14" s="8" customFormat="1" ht="20.100000000000001" customHeight="1" x14ac:dyDescent="0.2">
      <c r="A122" s="397" t="s">
        <v>15</v>
      </c>
      <c r="B122" s="398"/>
      <c r="C122" s="398"/>
      <c r="D122" s="399"/>
      <c r="E122" s="37" t="s">
        <v>80</v>
      </c>
      <c r="F122" s="442" t="s">
        <v>51</v>
      </c>
      <c r="G122" s="443"/>
      <c r="H122" s="444"/>
      <c r="J122" s="32"/>
      <c r="K122" s="33"/>
      <c r="L122" s="33"/>
      <c r="M122" s="33"/>
      <c r="N122" s="33"/>
    </row>
    <row r="123" spans="1:14" s="8" customFormat="1" ht="20.100000000000001" customHeight="1" x14ac:dyDescent="0.2">
      <c r="A123" s="397" t="s">
        <v>52</v>
      </c>
      <c r="B123" s="398"/>
      <c r="C123" s="398"/>
      <c r="D123" s="399"/>
      <c r="E123" s="38"/>
      <c r="F123" s="451"/>
      <c r="G123" s="452"/>
      <c r="H123" s="453"/>
      <c r="J123" s="32"/>
      <c r="K123" s="33"/>
      <c r="L123" s="33"/>
      <c r="M123" s="33"/>
      <c r="N123" s="33"/>
    </row>
    <row r="124" spans="1:14" s="8" customFormat="1" ht="20.100000000000001" customHeight="1" x14ac:dyDescent="0.2">
      <c r="A124" s="430" t="s">
        <v>53</v>
      </c>
      <c r="B124" s="431"/>
      <c r="C124" s="431"/>
      <c r="D124" s="432"/>
      <c r="E124" s="37" t="s">
        <v>81</v>
      </c>
      <c r="F124" s="442" t="s">
        <v>54</v>
      </c>
      <c r="G124" s="443"/>
      <c r="H124" s="444"/>
      <c r="J124" s="32"/>
      <c r="K124" s="34"/>
      <c r="L124" s="34"/>
      <c r="M124" s="34"/>
      <c r="N124" s="34"/>
    </row>
    <row r="125" spans="1:14" s="8" customFormat="1" ht="20.100000000000001" customHeight="1" x14ac:dyDescent="0.2">
      <c r="A125" s="430" t="s">
        <v>55</v>
      </c>
      <c r="B125" s="431"/>
      <c r="C125" s="431"/>
      <c r="D125" s="432"/>
      <c r="E125" s="37" t="s">
        <v>82</v>
      </c>
      <c r="F125" s="442" t="s">
        <v>56</v>
      </c>
      <c r="G125" s="443"/>
      <c r="H125" s="444"/>
      <c r="J125" s="32"/>
      <c r="K125" s="34"/>
      <c r="L125" s="34"/>
      <c r="M125" s="34"/>
      <c r="N125" s="34"/>
    </row>
    <row r="126" spans="1:14" s="8" customFormat="1" ht="20.100000000000001" customHeight="1" x14ac:dyDescent="0.2">
      <c r="A126" s="430" t="s">
        <v>57</v>
      </c>
      <c r="B126" s="431"/>
      <c r="C126" s="431"/>
      <c r="D126" s="432"/>
      <c r="E126" s="37" t="s">
        <v>83</v>
      </c>
      <c r="F126" s="442" t="s">
        <v>58</v>
      </c>
      <c r="G126" s="443"/>
      <c r="H126" s="444"/>
      <c r="J126" s="32"/>
      <c r="K126" s="34"/>
      <c r="L126" s="34"/>
      <c r="M126" s="34"/>
      <c r="N126" s="34"/>
    </row>
    <row r="127" spans="1:14" s="8" customFormat="1" ht="20.100000000000001" customHeight="1" x14ac:dyDescent="0.2">
      <c r="A127" s="397" t="s">
        <v>36</v>
      </c>
      <c r="B127" s="398"/>
      <c r="C127" s="398"/>
      <c r="D127" s="399"/>
      <c r="E127" s="38"/>
      <c r="F127" s="448"/>
      <c r="G127" s="449"/>
      <c r="H127" s="450"/>
      <c r="J127" s="32"/>
      <c r="K127" s="33"/>
      <c r="L127" s="33"/>
      <c r="M127" s="33"/>
      <c r="N127" s="33"/>
    </row>
    <row r="128" spans="1:14" s="8" customFormat="1" ht="20.100000000000001" customHeight="1" x14ac:dyDescent="0.2">
      <c r="A128" s="430" t="s">
        <v>59</v>
      </c>
      <c r="B128" s="431"/>
      <c r="C128" s="431"/>
      <c r="D128" s="432"/>
      <c r="E128" s="37" t="s">
        <v>84</v>
      </c>
      <c r="F128" s="442" t="s">
        <v>60</v>
      </c>
      <c r="G128" s="443"/>
      <c r="H128" s="444"/>
      <c r="J128" s="32"/>
      <c r="K128" s="34"/>
      <c r="L128" s="34"/>
      <c r="M128" s="34"/>
      <c r="N128" s="34"/>
    </row>
    <row r="129" spans="1:14" s="8" customFormat="1" ht="20.100000000000001" customHeight="1" x14ac:dyDescent="0.2">
      <c r="A129" s="430" t="s">
        <v>61</v>
      </c>
      <c r="B129" s="431"/>
      <c r="C129" s="431"/>
      <c r="D129" s="432"/>
      <c r="E129" s="37" t="s">
        <v>85</v>
      </c>
      <c r="F129" s="442" t="s">
        <v>62</v>
      </c>
      <c r="G129" s="443"/>
      <c r="H129" s="444"/>
      <c r="J129" s="32"/>
      <c r="K129" s="34"/>
      <c r="L129" s="34"/>
      <c r="M129" s="34"/>
      <c r="N129" s="34"/>
    </row>
    <row r="130" spans="1:14" s="8" customFormat="1" ht="20.100000000000001" customHeight="1" x14ac:dyDescent="0.2">
      <c r="A130" s="430" t="s">
        <v>63</v>
      </c>
      <c r="B130" s="431"/>
      <c r="C130" s="431"/>
      <c r="D130" s="432"/>
      <c r="E130" s="37" t="s">
        <v>86</v>
      </c>
      <c r="F130" s="442" t="s">
        <v>64</v>
      </c>
      <c r="G130" s="443"/>
      <c r="H130" s="444"/>
      <c r="J130" s="32"/>
      <c r="K130" s="34"/>
      <c r="L130" s="34"/>
      <c r="M130" s="34"/>
      <c r="N130" s="34"/>
    </row>
    <row r="131" spans="1:14" s="18" customFormat="1" ht="20.100000000000001" customHeight="1" x14ac:dyDescent="0.2">
      <c r="A131" s="436" t="s">
        <v>65</v>
      </c>
      <c r="B131" s="437"/>
      <c r="C131" s="437"/>
      <c r="D131" s="438"/>
      <c r="E131" s="37" t="s">
        <v>87</v>
      </c>
      <c r="F131" s="445" t="s">
        <v>66</v>
      </c>
      <c r="G131" s="446"/>
      <c r="H131" s="447"/>
      <c r="J131" s="32"/>
      <c r="K131" s="35"/>
      <c r="L131" s="35"/>
      <c r="M131" s="35"/>
      <c r="N131" s="35"/>
    </row>
    <row r="132" spans="1:14" s="8" customFormat="1" ht="20.100000000000001" customHeight="1" x14ac:dyDescent="0.2">
      <c r="A132" s="397" t="s">
        <v>37</v>
      </c>
      <c r="B132" s="398"/>
      <c r="C132" s="398"/>
      <c r="D132" s="399"/>
      <c r="E132" s="37" t="s">
        <v>90</v>
      </c>
      <c r="F132" s="442" t="s">
        <v>67</v>
      </c>
      <c r="G132" s="443"/>
      <c r="H132" s="444"/>
      <c r="J132" s="32"/>
      <c r="K132" s="33"/>
      <c r="L132" s="33"/>
      <c r="M132" s="33"/>
      <c r="N132" s="33"/>
    </row>
    <row r="133" spans="1:14" s="8" customFormat="1" ht="20.100000000000001" customHeight="1" x14ac:dyDescent="0.2">
      <c r="A133" s="397" t="s">
        <v>38</v>
      </c>
      <c r="B133" s="398"/>
      <c r="C133" s="398"/>
      <c r="D133" s="399"/>
      <c r="E133" s="37" t="s">
        <v>90</v>
      </c>
      <c r="F133" s="442" t="s">
        <v>68</v>
      </c>
      <c r="G133" s="443"/>
      <c r="H133" s="444"/>
      <c r="J133" s="32"/>
      <c r="K133" s="33"/>
      <c r="L133" s="33"/>
      <c r="M133" s="33"/>
      <c r="N133" s="33"/>
    </row>
    <row r="134" spans="1:14" s="8" customFormat="1" ht="20.100000000000001" customHeight="1" x14ac:dyDescent="0.2">
      <c r="A134" s="397" t="s">
        <v>39</v>
      </c>
      <c r="B134" s="398"/>
      <c r="C134" s="398"/>
      <c r="D134" s="399"/>
      <c r="E134" s="37" t="s">
        <v>91</v>
      </c>
      <c r="F134" s="442" t="s">
        <v>69</v>
      </c>
      <c r="G134" s="443"/>
      <c r="H134" s="444"/>
      <c r="J134" s="32"/>
      <c r="K134" s="33"/>
      <c r="L134" s="33"/>
      <c r="M134" s="33"/>
      <c r="N134" s="33"/>
    </row>
    <row r="135" spans="1:14" s="8" customFormat="1" ht="20.100000000000001" customHeight="1" thickBot="1" x14ac:dyDescent="0.25">
      <c r="A135" s="433" t="s">
        <v>40</v>
      </c>
      <c r="B135" s="434"/>
      <c r="C135" s="434"/>
      <c r="D135" s="435"/>
      <c r="E135" s="36" t="s">
        <v>90</v>
      </c>
      <c r="F135" s="439" t="s">
        <v>70</v>
      </c>
      <c r="G135" s="440"/>
      <c r="H135" s="441"/>
      <c r="J135" s="32"/>
      <c r="K135" s="33"/>
      <c r="L135" s="33"/>
      <c r="M135" s="33"/>
      <c r="N135" s="33"/>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600-000000000000}"/>
    <hyperlink ref="F125" r:id="rId2" display="23-7.4:2 E" xr:uid="{00000000-0004-0000-0600-000001000000}"/>
    <hyperlink ref="F128" r:id="rId3" display="23-7.4:2 C 3" xr:uid="{00000000-0004-0000-0600-000002000000}"/>
    <hyperlink ref="F129" r:id="rId4" display="23-7.4:2 A " xr:uid="{00000000-0004-0000-0600-000003000000}"/>
    <hyperlink ref="F115" r:id="rId5" display="23-7.4:2 C 2" xr:uid="{00000000-0004-0000-0600-000004000000}"/>
    <hyperlink ref="F121" r:id="rId6" display="23-7.4:2 F" xr:uid="{00000000-0004-0000-0600-000005000000}"/>
    <hyperlink ref="F130" r:id="rId7" display="23-7.4 B " xr:uid="{00000000-0004-0000-0600-000006000000}"/>
    <hyperlink ref="F116" r:id="rId8" display="23-7.4 E " xr:uid="{00000000-0004-0000-0600-000007000000}"/>
    <hyperlink ref="F117" r:id="rId9" display="23-7.4:2 G" xr:uid="{00000000-0004-0000-0600-000008000000}"/>
    <hyperlink ref="F124" r:id="rId10" display="23-7.4:2 D" xr:uid="{00000000-0004-0000-0600-000009000000}"/>
    <hyperlink ref="F131" r:id="rId11" xr:uid="{00000000-0004-0000-0600-00000A000000}"/>
    <hyperlink ref="F119" r:id="rId12" xr:uid="{00000000-0004-0000-0600-00000B000000}"/>
    <hyperlink ref="F120" r:id="rId13" display="23-7.4:2 G" xr:uid="{00000000-0004-0000-0600-00000C000000}"/>
    <hyperlink ref="F132" r:id="rId14" xr:uid="{00000000-0004-0000-0600-00000D000000}"/>
    <hyperlink ref="F134" r:id="rId15" xr:uid="{00000000-0004-0000-0600-00000E000000}"/>
    <hyperlink ref="F133" r:id="rId16" xr:uid="{00000000-0004-0000-0600-00000F000000}"/>
    <hyperlink ref="F135" r:id="rId17" xr:uid="{00000000-0004-0000-0600-000010000000}"/>
    <hyperlink ref="F114" r:id="rId18" display="23-7.4:2 C 2" xr:uid="{00000000-0004-0000-0600-000011000000}"/>
    <hyperlink ref="F114:H114" r:id="rId19" display="Code of Virginia § 23-31" xr:uid="{00000000-0004-0000-0600-000012000000}"/>
    <hyperlink ref="F118" r:id="rId20" display="23-7.4:2 G" xr:uid="{00000000-0004-0000-0600-000013000000}"/>
    <hyperlink ref="F118:H118" r:id="rId21" display="Code of Virginia § 23-7.4:2 G" xr:uid="{00000000-0004-0000-06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1"/>
  <sheetViews>
    <sheetView workbookViewId="0">
      <selection sqref="A1:B51"/>
    </sheetView>
  </sheetViews>
  <sheetFormatPr defaultColWidth="9.140625" defaultRowHeight="12.75" x14ac:dyDescent="0.2"/>
  <cols>
    <col min="1" max="16384" width="9.140625" style="15"/>
  </cols>
  <sheetData>
    <row r="1" spans="1:2" x14ac:dyDescent="0.2">
      <c r="A1" s="11" t="s">
        <v>17</v>
      </c>
      <c r="B1" s="11" t="s">
        <v>18</v>
      </c>
    </row>
    <row r="2" spans="1:2" x14ac:dyDescent="0.2">
      <c r="A2" s="15">
        <v>1</v>
      </c>
      <c r="B2" s="11" t="s">
        <v>19</v>
      </c>
    </row>
    <row r="3" spans="1:2" x14ac:dyDescent="0.2">
      <c r="A3" s="15">
        <v>2</v>
      </c>
      <c r="B3" s="11" t="s">
        <v>20</v>
      </c>
    </row>
    <row r="4" spans="1:2" x14ac:dyDescent="0.2">
      <c r="A4" s="15">
        <v>3</v>
      </c>
    </row>
    <row r="5" spans="1:2" x14ac:dyDescent="0.2">
      <c r="A5" s="15">
        <v>4</v>
      </c>
    </row>
    <row r="6" spans="1:2" x14ac:dyDescent="0.2">
      <c r="A6" s="15">
        <v>5</v>
      </c>
    </row>
    <row r="7" spans="1:2" x14ac:dyDescent="0.2">
      <c r="A7" s="15">
        <v>6</v>
      </c>
    </row>
    <row r="8" spans="1:2" x14ac:dyDescent="0.2">
      <c r="A8" s="15">
        <v>7</v>
      </c>
    </row>
    <row r="9" spans="1:2" x14ac:dyDescent="0.2">
      <c r="A9" s="15">
        <v>8</v>
      </c>
    </row>
    <row r="10" spans="1:2" x14ac:dyDescent="0.2">
      <c r="A10" s="15">
        <v>9</v>
      </c>
    </row>
    <row r="11" spans="1:2" x14ac:dyDescent="0.2">
      <c r="A11" s="15">
        <v>10</v>
      </c>
    </row>
    <row r="12" spans="1:2" x14ac:dyDescent="0.2">
      <c r="A12" s="15">
        <v>11</v>
      </c>
    </row>
    <row r="13" spans="1:2" x14ac:dyDescent="0.2">
      <c r="A13" s="15">
        <v>12</v>
      </c>
    </row>
    <row r="14" spans="1:2" x14ac:dyDescent="0.2">
      <c r="A14" s="15">
        <v>13</v>
      </c>
    </row>
    <row r="15" spans="1:2" x14ac:dyDescent="0.2">
      <c r="A15" s="15">
        <v>14</v>
      </c>
    </row>
    <row r="16" spans="1:2" x14ac:dyDescent="0.2">
      <c r="A16" s="15">
        <v>15</v>
      </c>
    </row>
    <row r="17" spans="1:1" x14ac:dyDescent="0.2">
      <c r="A17" s="15">
        <v>16</v>
      </c>
    </row>
    <row r="18" spans="1:1" x14ac:dyDescent="0.2">
      <c r="A18" s="15">
        <v>17</v>
      </c>
    </row>
    <row r="19" spans="1:1" x14ac:dyDescent="0.2">
      <c r="A19" s="15">
        <v>18</v>
      </c>
    </row>
    <row r="20" spans="1:1" x14ac:dyDescent="0.2">
      <c r="A20" s="15">
        <v>19</v>
      </c>
    </row>
    <row r="21" spans="1:1" x14ac:dyDescent="0.2">
      <c r="A21" s="15">
        <v>20</v>
      </c>
    </row>
    <row r="22" spans="1:1" x14ac:dyDescent="0.2">
      <c r="A22" s="15">
        <v>21</v>
      </c>
    </row>
    <row r="23" spans="1:1" x14ac:dyDescent="0.2">
      <c r="A23" s="15">
        <v>22</v>
      </c>
    </row>
    <row r="24" spans="1:1" x14ac:dyDescent="0.2">
      <c r="A24" s="15">
        <v>23</v>
      </c>
    </row>
    <row r="25" spans="1:1" x14ac:dyDescent="0.2">
      <c r="A25" s="15">
        <v>24</v>
      </c>
    </row>
    <row r="26" spans="1:1" x14ac:dyDescent="0.2">
      <c r="A26" s="15">
        <v>25</v>
      </c>
    </row>
    <row r="27" spans="1:1" x14ac:dyDescent="0.2">
      <c r="A27" s="15">
        <v>26</v>
      </c>
    </row>
    <row r="28" spans="1:1" x14ac:dyDescent="0.2">
      <c r="A28" s="15">
        <v>27</v>
      </c>
    </row>
    <row r="29" spans="1:1" x14ac:dyDescent="0.2">
      <c r="A29" s="15">
        <v>28</v>
      </c>
    </row>
    <row r="30" spans="1:1" x14ac:dyDescent="0.2">
      <c r="A30" s="15">
        <v>29</v>
      </c>
    </row>
    <row r="31" spans="1:1" x14ac:dyDescent="0.2">
      <c r="A31" s="15">
        <v>30</v>
      </c>
    </row>
    <row r="32" spans="1:1" x14ac:dyDescent="0.2">
      <c r="A32" s="15">
        <v>31</v>
      </c>
    </row>
    <row r="33" spans="1:1" x14ac:dyDescent="0.2">
      <c r="A33" s="15">
        <v>32</v>
      </c>
    </row>
    <row r="34" spans="1:1" x14ac:dyDescent="0.2">
      <c r="A34" s="15">
        <v>33</v>
      </c>
    </row>
    <row r="35" spans="1:1" x14ac:dyDescent="0.2">
      <c r="A35" s="15">
        <v>34</v>
      </c>
    </row>
    <row r="36" spans="1:1" x14ac:dyDescent="0.2">
      <c r="A36" s="15">
        <v>35</v>
      </c>
    </row>
    <row r="37" spans="1:1" x14ac:dyDescent="0.2">
      <c r="A37" s="15">
        <v>36</v>
      </c>
    </row>
    <row r="38" spans="1:1" x14ac:dyDescent="0.2">
      <c r="A38" s="15">
        <v>37</v>
      </c>
    </row>
    <row r="39" spans="1:1" x14ac:dyDescent="0.2">
      <c r="A39" s="15">
        <v>38</v>
      </c>
    </row>
    <row r="40" spans="1:1" x14ac:dyDescent="0.2">
      <c r="A40" s="15">
        <v>39</v>
      </c>
    </row>
    <row r="41" spans="1:1" x14ac:dyDescent="0.2">
      <c r="A41" s="15">
        <v>40</v>
      </c>
    </row>
    <row r="42" spans="1:1" x14ac:dyDescent="0.2">
      <c r="A42" s="15">
        <v>41</v>
      </c>
    </row>
    <row r="43" spans="1:1" x14ac:dyDescent="0.2">
      <c r="A43" s="15">
        <v>42</v>
      </c>
    </row>
    <row r="44" spans="1:1" x14ac:dyDescent="0.2">
      <c r="A44" s="15">
        <v>43</v>
      </c>
    </row>
    <row r="45" spans="1:1" x14ac:dyDescent="0.2">
      <c r="A45" s="15">
        <v>44</v>
      </c>
    </row>
    <row r="46" spans="1:1" x14ac:dyDescent="0.2">
      <c r="A46" s="15">
        <v>45</v>
      </c>
    </row>
    <row r="47" spans="1:1" x14ac:dyDescent="0.2">
      <c r="A47" s="15">
        <v>46</v>
      </c>
    </row>
    <row r="48" spans="1:1" x14ac:dyDescent="0.2">
      <c r="A48" s="15">
        <v>47</v>
      </c>
    </row>
    <row r="49" spans="1:1" x14ac:dyDescent="0.2">
      <c r="A49" s="15">
        <v>48</v>
      </c>
    </row>
    <row r="50" spans="1:1" x14ac:dyDescent="0.2">
      <c r="A50" s="15">
        <v>49</v>
      </c>
    </row>
    <row r="51" spans="1:1" x14ac:dyDescent="0.2">
      <c r="A51" s="15">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Institution ID</vt:lpstr>
      <vt:lpstr>1-ISUG T&amp;F Increase Rate</vt:lpstr>
      <vt:lpstr>2-Tuit &amp; Oth NGF Rev</vt:lpstr>
      <vt:lpstr>3-Academic-Financial</vt:lpstr>
      <vt:lpstr>4-GF Request</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Shepard, Brennan</cp:lastModifiedBy>
  <cp:lastPrinted>2021-04-14T17:17:24Z</cp:lastPrinted>
  <dcterms:created xsi:type="dcterms:W3CDTF">2011-02-22T14:15:27Z</dcterms:created>
  <dcterms:modified xsi:type="dcterms:W3CDTF">2022-09-29T20:55:14Z</dcterms:modified>
</cp:coreProperties>
</file>