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autoCompressPictures="0" defaultThemeVersion="124226"/>
  <mc:AlternateContent xmlns:mc="http://schemas.openxmlformats.org/markup-compatibility/2006">
    <mc:Choice Requires="x15">
      <x15ac:absPath xmlns:x15ac="http://schemas.microsoft.com/office/spreadsheetml/2010/11/ac" url="https://vims0-my.sharepoint.com/personal/lrudy_vims_edu/Documents/"/>
    </mc:Choice>
  </mc:AlternateContent>
  <xr:revisionPtr revIDLastSave="0" documentId="6_{4E05F16E-308F-4015-9BE6-DC6A024FE737}" xr6:coauthVersionLast="36" xr6:coauthVersionMax="36" xr10:uidLastSave="{00000000-0000-0000-0000-000000000000}"/>
  <bookViews>
    <workbookView xWindow="0" yWindow="0" windowWidth="28800" windowHeight="12225" activeTab="5"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'3-Academic-Financial'!$A$1:$R$58</definedName>
    <definedName name="_xlnm.Print_Area" localSheetId="5">'4-GF Request'!$A$1:$L$21</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M38" i="5" l="1"/>
  <c r="M36" i="5"/>
  <c r="M34" i="5"/>
  <c r="M32" i="5"/>
  <c r="J38" i="5"/>
  <c r="J34" i="5"/>
  <c r="J32" i="5"/>
  <c r="M47" i="5" l="1"/>
  <c r="J47" i="5"/>
  <c r="M56" i="28" l="1"/>
  <c r="S56" i="28" s="1"/>
  <c r="M55" i="28"/>
  <c r="M54" i="28"/>
  <c r="S54" i="28" s="1"/>
  <c r="M53" i="28"/>
  <c r="S53" i="28" s="1"/>
  <c r="M52" i="28"/>
  <c r="M51" i="28"/>
  <c r="M43" i="28"/>
  <c r="S43" i="28" s="1"/>
  <c r="M42" i="28"/>
  <c r="M41" i="28"/>
  <c r="S41" i="28" s="1"/>
  <c r="M40" i="28"/>
  <c r="S40" i="28" s="1"/>
  <c r="M39" i="28"/>
  <c r="M38" i="28"/>
  <c r="S38" i="28" s="1"/>
  <c r="M30" i="28"/>
  <c r="S30" i="28" s="1"/>
  <c r="M29" i="28"/>
  <c r="M28" i="28"/>
  <c r="S28" i="28" s="1"/>
  <c r="M27" i="28"/>
  <c r="S27" i="28" s="1"/>
  <c r="M26" i="28"/>
  <c r="M25" i="28"/>
  <c r="R57" i="28"/>
  <c r="Q57" i="28"/>
  <c r="P57" i="28"/>
  <c r="O57" i="28"/>
  <c r="N57" i="28"/>
  <c r="O56" i="28"/>
  <c r="O55" i="28"/>
  <c r="S55" i="28"/>
  <c r="O54" i="28"/>
  <c r="O53" i="28"/>
  <c r="S52" i="28"/>
  <c r="O52" i="28"/>
  <c r="T51" i="28"/>
  <c r="U51" i="28" s="1"/>
  <c r="S51" i="28"/>
  <c r="O51" i="28"/>
  <c r="R44" i="28"/>
  <c r="Q44" i="28"/>
  <c r="P44" i="28"/>
  <c r="N44" i="28"/>
  <c r="O44" i="28" s="1"/>
  <c r="O43" i="28"/>
  <c r="O42" i="28"/>
  <c r="S42" i="28"/>
  <c r="O41" i="28"/>
  <c r="O40" i="28"/>
  <c r="O39" i="28"/>
  <c r="S39" i="28"/>
  <c r="T38" i="28"/>
  <c r="U38" i="28" s="1"/>
  <c r="O38" i="28"/>
  <c r="R31" i="28"/>
  <c r="Q31" i="28"/>
  <c r="P31" i="28"/>
  <c r="N31" i="28"/>
  <c r="O31" i="28" s="1"/>
  <c r="O30" i="28"/>
  <c r="S29" i="28"/>
  <c r="O29" i="28"/>
  <c r="O28" i="28"/>
  <c r="O27" i="28"/>
  <c r="O26" i="28"/>
  <c r="S26" i="28"/>
  <c r="T25" i="28"/>
  <c r="U25" i="28" s="1"/>
  <c r="O25" i="28"/>
  <c r="S25" i="28"/>
  <c r="K21" i="21"/>
  <c r="J21" i="21"/>
  <c r="I21" i="21"/>
  <c r="H21" i="21"/>
  <c r="O23" i="5"/>
  <c r="N23" i="5"/>
  <c r="M23" i="5"/>
  <c r="M25" i="5" s="1"/>
  <c r="M31" i="5" s="1"/>
  <c r="M48" i="5" s="1"/>
  <c r="L23" i="5"/>
  <c r="L25" i="5" s="1"/>
  <c r="L31" i="5" s="1"/>
  <c r="L48" i="5" s="1"/>
  <c r="K23" i="5"/>
  <c r="J23" i="5"/>
  <c r="O25" i="5"/>
  <c r="O31" i="5" s="1"/>
  <c r="O48" i="5" s="1"/>
  <c r="N25" i="5"/>
  <c r="N31" i="5" s="1"/>
  <c r="N48" i="5" s="1"/>
  <c r="K25" i="5"/>
  <c r="K31" i="5" s="1"/>
  <c r="K48" i="5" s="1"/>
  <c r="J25" i="5"/>
  <c r="J31" i="5" s="1"/>
  <c r="H29" i="2"/>
  <c r="G29" i="2"/>
  <c r="F29" i="2"/>
  <c r="H22" i="2"/>
  <c r="G22" i="2"/>
  <c r="F22" i="2"/>
  <c r="J15" i="29"/>
  <c r="H15" i="29"/>
  <c r="J9" i="29"/>
  <c r="H9" i="29"/>
  <c r="M57" i="28" l="1"/>
  <c r="S57" i="28"/>
  <c r="M44" i="28"/>
  <c r="S44" i="28"/>
  <c r="S31" i="28"/>
  <c r="M31" i="28"/>
  <c r="G21" i="21"/>
  <c r="F21" i="21"/>
  <c r="E21" i="21"/>
  <c r="D21" i="21"/>
  <c r="E40" i="5" l="1"/>
  <c r="F40" i="5"/>
  <c r="H40" i="5"/>
  <c r="G40" i="5" s="1"/>
  <c r="I40" i="5"/>
  <c r="D40" i="5" l="1"/>
  <c r="E15" i="29"/>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F51" i="28"/>
  <c r="E51" i="28"/>
  <c r="C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38" i="28"/>
  <c r="E38" i="28"/>
  <c r="C38" i="28"/>
  <c r="D38" i="28" s="1"/>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F25" i="28"/>
  <c r="E25" i="28"/>
  <c r="C25" i="28"/>
  <c r="G17" i="28"/>
  <c r="F17" i="28"/>
  <c r="E17" i="28"/>
  <c r="C17" i="28"/>
  <c r="D17" i="28" s="1"/>
  <c r="G16" i="28"/>
  <c r="F16" i="28"/>
  <c r="D16" i="28"/>
  <c r="G15" i="28"/>
  <c r="F15" i="28"/>
  <c r="E15" i="28"/>
  <c r="C15" i="28"/>
  <c r="D15" i="28" s="1"/>
  <c r="G14" i="28"/>
  <c r="F14" i="28"/>
  <c r="D14" i="28"/>
  <c r="G13" i="28"/>
  <c r="F13" i="28"/>
  <c r="E13" i="28"/>
  <c r="C13" i="28"/>
  <c r="I12" i="28"/>
  <c r="J12" i="28" s="1"/>
  <c r="G12" i="28"/>
  <c r="F12" i="28"/>
  <c r="D12" i="28"/>
  <c r="F44" i="28" l="1"/>
  <c r="G57" i="28"/>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32" i="5"/>
  <c r="H43" i="5" l="1"/>
  <c r="I43" i="5"/>
  <c r="E43" i="5"/>
  <c r="F43" i="5"/>
  <c r="I46" i="5"/>
  <c r="H46" i="5"/>
  <c r="G46" i="5" s="1"/>
  <c r="F46" i="5"/>
  <c r="E46" i="5"/>
  <c r="E30" i="2"/>
  <c r="D30" i="2"/>
  <c r="C30" i="2"/>
  <c r="B30" i="2"/>
  <c r="E28" i="2"/>
  <c r="E27" i="2"/>
  <c r="D28" i="2"/>
  <c r="D27" i="2"/>
  <c r="C28" i="2"/>
  <c r="C27" i="2"/>
  <c r="B28" i="2"/>
  <c r="B27" i="2"/>
  <c r="I39" i="5"/>
  <c r="I37" i="5"/>
  <c r="I35" i="5"/>
  <c r="F39" i="5"/>
  <c r="D39" i="5" s="1"/>
  <c r="F37" i="5"/>
  <c r="D37" i="5" s="1"/>
  <c r="F35" i="5"/>
  <c r="D35" i="5" s="1"/>
  <c r="F33" i="5"/>
  <c r="D33" i="5" s="1"/>
  <c r="I33" i="5"/>
  <c r="A2" i="21"/>
  <c r="H47" i="5"/>
  <c r="H45" i="5"/>
  <c r="I45" i="5"/>
  <c r="H44" i="5"/>
  <c r="I44" i="5"/>
  <c r="H42" i="5"/>
  <c r="H41" i="5"/>
  <c r="H38" i="5"/>
  <c r="H36" i="5"/>
  <c r="H34" i="5"/>
  <c r="H32" i="5"/>
  <c r="I32" i="5"/>
  <c r="E47" i="5"/>
  <c r="E45" i="5"/>
  <c r="E44" i="5"/>
  <c r="E42" i="5"/>
  <c r="E41"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7" i="5"/>
  <c r="I42" i="5"/>
  <c r="I41" i="5"/>
  <c r="I38" i="5"/>
  <c r="I36" i="5"/>
  <c r="I34" i="5"/>
  <c r="I23" i="5"/>
  <c r="I22" i="5"/>
  <c r="I21" i="5"/>
  <c r="I20" i="5"/>
  <c r="I19" i="5"/>
  <c r="I18" i="5"/>
  <c r="I17" i="5"/>
  <c r="I16" i="5"/>
  <c r="I15" i="5"/>
  <c r="I14" i="5"/>
  <c r="I13" i="5"/>
  <c r="I12" i="5"/>
  <c r="F44" i="5"/>
  <c r="A2" i="5"/>
  <c r="F36" i="5"/>
  <c r="F34" i="5"/>
  <c r="F32" i="5"/>
  <c r="D32" i="5" s="1"/>
  <c r="E7" i="2"/>
  <c r="E8" i="2"/>
  <c r="B52" i="28" s="1"/>
  <c r="H52" i="28" s="1"/>
  <c r="E9" i="2"/>
  <c r="B53" i="28" s="1"/>
  <c r="H53" i="28" s="1"/>
  <c r="E10" i="2"/>
  <c r="B54" i="28" s="1"/>
  <c r="H54" i="28" s="1"/>
  <c r="E11" i="2"/>
  <c r="E12" i="2"/>
  <c r="E13" i="2"/>
  <c r="E14" i="2"/>
  <c r="E15" i="2"/>
  <c r="E16" i="2"/>
  <c r="E17" i="2"/>
  <c r="E18" i="2"/>
  <c r="E19" i="2"/>
  <c r="E20" i="2"/>
  <c r="E21" i="2"/>
  <c r="D7" i="2"/>
  <c r="D8" i="2"/>
  <c r="B39" i="28" s="1"/>
  <c r="H39" i="28" s="1"/>
  <c r="D9" i="2"/>
  <c r="B40" i="28" s="1"/>
  <c r="H40" i="28" s="1"/>
  <c r="D10" i="2"/>
  <c r="B41" i="28" s="1"/>
  <c r="H41" i="28" s="1"/>
  <c r="D11" i="2"/>
  <c r="D13" i="2"/>
  <c r="D15" i="2"/>
  <c r="D17" i="2"/>
  <c r="D19" i="2"/>
  <c r="D12" i="2"/>
  <c r="D14" i="2"/>
  <c r="D16" i="2"/>
  <c r="D18" i="2"/>
  <c r="D20" i="2"/>
  <c r="D21" i="2"/>
  <c r="C7" i="2"/>
  <c r="C8" i="2"/>
  <c r="B26" i="28" s="1"/>
  <c r="H26" i="28" s="1"/>
  <c r="C9" i="2"/>
  <c r="B27" i="28" s="1"/>
  <c r="H27" i="28" s="1"/>
  <c r="C10" i="2"/>
  <c r="B28" i="28" s="1"/>
  <c r="H28" i="28" s="1"/>
  <c r="C11" i="2"/>
  <c r="C12" i="2"/>
  <c r="C13" i="2"/>
  <c r="C14" i="2"/>
  <c r="C16" i="2"/>
  <c r="C18" i="2"/>
  <c r="C20" i="2"/>
  <c r="C15" i="2"/>
  <c r="C17" i="2"/>
  <c r="C19" i="2"/>
  <c r="C21" i="2"/>
  <c r="B7" i="2"/>
  <c r="B12" i="28" s="1"/>
  <c r="B8" i="2"/>
  <c r="B13" i="28" s="1"/>
  <c r="H13" i="28" s="1"/>
  <c r="B9" i="2"/>
  <c r="B14" i="28" s="1"/>
  <c r="H14" i="28" s="1"/>
  <c r="B10" i="2"/>
  <c r="B15" i="28" s="1"/>
  <c r="H15" i="28" s="1"/>
  <c r="B11" i="2"/>
  <c r="B12" i="2"/>
  <c r="B13" i="2"/>
  <c r="B14" i="2"/>
  <c r="B15" i="2"/>
  <c r="B16" i="2"/>
  <c r="B17" i="2"/>
  <c r="B18" i="2"/>
  <c r="B19" i="2"/>
  <c r="B20" i="2"/>
  <c r="B21" i="2"/>
  <c r="F42" i="5"/>
  <c r="F41" i="5"/>
  <c r="F47" i="5"/>
  <c r="F45" i="5"/>
  <c r="F38" i="5"/>
  <c r="F23" i="5"/>
  <c r="F19" i="5"/>
  <c r="F18" i="5"/>
  <c r="F12" i="5"/>
  <c r="F13" i="5"/>
  <c r="F14" i="5"/>
  <c r="F16" i="5"/>
  <c r="F17" i="5"/>
  <c r="F20" i="5"/>
  <c r="F21" i="5"/>
  <c r="F22" i="5"/>
  <c r="F15" i="5"/>
  <c r="D108" i="9"/>
  <c r="G108" i="9"/>
  <c r="H108" i="9"/>
  <c r="D87" i="9"/>
  <c r="H87" i="9" s="1"/>
  <c r="G87" i="9"/>
  <c r="G66" i="9"/>
  <c r="D66" i="9"/>
  <c r="H66" i="9"/>
  <c r="D45" i="9"/>
  <c r="H45" i="9" s="1"/>
  <c r="G45" i="9"/>
  <c r="D24" i="9"/>
  <c r="G24" i="9"/>
  <c r="H24" i="9"/>
  <c r="D37" i="9"/>
  <c r="H37" i="9" s="1"/>
  <c r="G37" i="9"/>
  <c r="F47" i="9"/>
  <c r="E47" i="9"/>
  <c r="C47" i="9"/>
  <c r="B47" i="9"/>
  <c r="D46" i="9"/>
  <c r="H46" i="9" s="1"/>
  <c r="G46" i="9"/>
  <c r="G44" i="9"/>
  <c r="D44" i="9"/>
  <c r="H44" i="9"/>
  <c r="G43" i="9"/>
  <c r="H43" i="9" s="1"/>
  <c r="D43" i="9"/>
  <c r="G42" i="9"/>
  <c r="D42" i="9"/>
  <c r="H42" i="9" s="1"/>
  <c r="G41" i="9"/>
  <c r="H41" i="9" s="1"/>
  <c r="D41" i="9"/>
  <c r="G40" i="9"/>
  <c r="D40" i="9"/>
  <c r="G39" i="9"/>
  <c r="D39" i="9"/>
  <c r="H39" i="9"/>
  <c r="G38" i="9"/>
  <c r="D38" i="9"/>
  <c r="G36" i="9"/>
  <c r="D36" i="9"/>
  <c r="G34" i="9"/>
  <c r="D34" i="9"/>
  <c r="H34" i="9" s="1"/>
  <c r="G33" i="9"/>
  <c r="D33" i="9"/>
  <c r="H33" i="9" s="1"/>
  <c r="G32" i="9"/>
  <c r="D32" i="9"/>
  <c r="G31" i="9"/>
  <c r="D31" i="9"/>
  <c r="H31" i="9" s="1"/>
  <c r="F110" i="9"/>
  <c r="E110" i="9"/>
  <c r="C110" i="9"/>
  <c r="B110" i="9"/>
  <c r="G109" i="9"/>
  <c r="D109" i="9"/>
  <c r="G107" i="9"/>
  <c r="D107" i="9"/>
  <c r="H107" i="9"/>
  <c r="G106" i="9"/>
  <c r="H106" i="9" s="1"/>
  <c r="D106" i="9"/>
  <c r="G105" i="9"/>
  <c r="D105" i="9"/>
  <c r="H105" i="9" s="1"/>
  <c r="G104" i="9"/>
  <c r="D104" i="9"/>
  <c r="H104" i="9" s="1"/>
  <c r="G103" i="9"/>
  <c r="H103" i="9" s="1"/>
  <c r="D103" i="9"/>
  <c r="G102" i="9"/>
  <c r="D102" i="9"/>
  <c r="G101" i="9"/>
  <c r="D101" i="9"/>
  <c r="H101" i="9" s="1"/>
  <c r="G100" i="9"/>
  <c r="D100" i="9"/>
  <c r="G99" i="9"/>
  <c r="H99" i="9" s="1"/>
  <c r="D99" i="9"/>
  <c r="G98" i="9"/>
  <c r="D98" i="9"/>
  <c r="H98" i="9" s="1"/>
  <c r="G97" i="9"/>
  <c r="D97" i="9"/>
  <c r="G96" i="9"/>
  <c r="D96" i="9"/>
  <c r="G95" i="9"/>
  <c r="D95" i="9"/>
  <c r="D110" i="9" s="1"/>
  <c r="G94" i="9"/>
  <c r="H94" i="9" s="1"/>
  <c r="D94" i="9"/>
  <c r="F89" i="9"/>
  <c r="E89" i="9"/>
  <c r="C89" i="9"/>
  <c r="B89" i="9"/>
  <c r="G88" i="9"/>
  <c r="H88" i="9" s="1"/>
  <c r="D88" i="9"/>
  <c r="G86" i="9"/>
  <c r="D86" i="9"/>
  <c r="H86" i="9" s="1"/>
  <c r="G85" i="9"/>
  <c r="D85" i="9"/>
  <c r="H85" i="9" s="1"/>
  <c r="G84" i="9"/>
  <c r="D84" i="9"/>
  <c r="G83" i="9"/>
  <c r="D83" i="9"/>
  <c r="H83" i="9" s="1"/>
  <c r="G82" i="9"/>
  <c r="D82" i="9"/>
  <c r="G81" i="9"/>
  <c r="D81" i="9"/>
  <c r="H81" i="9"/>
  <c r="G80" i="9"/>
  <c r="D80" i="9"/>
  <c r="G79" i="9"/>
  <c r="D79" i="9"/>
  <c r="H79" i="9" s="1"/>
  <c r="G78" i="9"/>
  <c r="D78" i="9"/>
  <c r="H78" i="9" s="1"/>
  <c r="G77" i="9"/>
  <c r="D77" i="9"/>
  <c r="G76" i="9"/>
  <c r="D76" i="9"/>
  <c r="G75" i="9"/>
  <c r="G89" i="9" s="1"/>
  <c r="D75" i="9"/>
  <c r="H75" i="9" s="1"/>
  <c r="G74" i="9"/>
  <c r="D74" i="9"/>
  <c r="G73" i="9"/>
  <c r="D73" i="9"/>
  <c r="H73" i="9" s="1"/>
  <c r="G56" i="9"/>
  <c r="D56" i="9"/>
  <c r="H56" i="9" s="1"/>
  <c r="F68" i="9"/>
  <c r="E68" i="9"/>
  <c r="C68" i="9"/>
  <c r="B68" i="9"/>
  <c r="G67" i="9"/>
  <c r="H67" i="9" s="1"/>
  <c r="D67" i="9"/>
  <c r="G65" i="9"/>
  <c r="D65" i="9"/>
  <c r="G64" i="9"/>
  <c r="D64" i="9"/>
  <c r="H64" i="9" s="1"/>
  <c r="G63" i="9"/>
  <c r="D63" i="9"/>
  <c r="G62" i="9"/>
  <c r="D62" i="9"/>
  <c r="G61" i="9"/>
  <c r="D61" i="9"/>
  <c r="G60" i="9"/>
  <c r="D60" i="9"/>
  <c r="H60" i="9" s="1"/>
  <c r="G59" i="9"/>
  <c r="D59" i="9"/>
  <c r="H59" i="9" s="1"/>
  <c r="G58" i="9"/>
  <c r="D58" i="9"/>
  <c r="G57" i="9"/>
  <c r="D57" i="9"/>
  <c r="G55" i="9"/>
  <c r="D55" i="9"/>
  <c r="H55" i="9" s="1"/>
  <c r="G54" i="9"/>
  <c r="G68" i="9" s="1"/>
  <c r="D54" i="9"/>
  <c r="G53" i="9"/>
  <c r="D53" i="9"/>
  <c r="G52" i="9"/>
  <c r="D52" i="9"/>
  <c r="F26" i="9"/>
  <c r="E26" i="9"/>
  <c r="C26" i="9"/>
  <c r="B26" i="9"/>
  <c r="H32" i="9"/>
  <c r="H40" i="9"/>
  <c r="H53" i="9"/>
  <c r="H58" i="9"/>
  <c r="H62" i="9"/>
  <c r="H61" i="9"/>
  <c r="H65" i="9"/>
  <c r="H63" i="9"/>
  <c r="H57" i="9"/>
  <c r="H74" i="9"/>
  <c r="H84" i="9"/>
  <c r="H102" i="9"/>
  <c r="D89" i="9"/>
  <c r="H52" i="9"/>
  <c r="G10" i="9"/>
  <c r="D10" i="9"/>
  <c r="H10" i="9" s="1"/>
  <c r="G25" i="9"/>
  <c r="D25" i="9"/>
  <c r="H25" i="9" s="1"/>
  <c r="G23" i="9"/>
  <c r="D23" i="9"/>
  <c r="G22" i="9"/>
  <c r="H22" i="9" s="1"/>
  <c r="D22" i="9"/>
  <c r="G21" i="9"/>
  <c r="D21" i="9"/>
  <c r="H21" i="9" s="1"/>
  <c r="G20" i="9"/>
  <c r="D20" i="9"/>
  <c r="H20" i="9" s="1"/>
  <c r="G19" i="9"/>
  <c r="D19" i="9"/>
  <c r="G18" i="9"/>
  <c r="D18" i="9"/>
  <c r="H18" i="9" s="1"/>
  <c r="G17" i="9"/>
  <c r="D17" i="9"/>
  <c r="H17" i="9" s="1"/>
  <c r="G15" i="9"/>
  <c r="D15" i="9"/>
  <c r="H15" i="9" s="1"/>
  <c r="G13" i="9"/>
  <c r="D13" i="9"/>
  <c r="G12" i="9"/>
  <c r="D12" i="9"/>
  <c r="G11" i="9"/>
  <c r="G26" i="9" s="1"/>
  <c r="D11" i="9"/>
  <c r="D26" i="9" s="1"/>
  <c r="A1" i="9"/>
  <c r="A2" i="9"/>
  <c r="A2" i="2"/>
  <c r="G47" i="9" l="1"/>
  <c r="H12" i="9"/>
  <c r="H19" i="9"/>
  <c r="D47" i="9"/>
  <c r="H76" i="9"/>
  <c r="H96" i="9"/>
  <c r="H36" i="9"/>
  <c r="H95" i="9"/>
  <c r="H110" i="9" s="1"/>
  <c r="D68" i="9"/>
  <c r="H13" i="9"/>
  <c r="H23" i="9"/>
  <c r="H77" i="9"/>
  <c r="H89" i="9" s="1"/>
  <c r="H82" i="9"/>
  <c r="H97" i="9"/>
  <c r="H100" i="9"/>
  <c r="H109" i="9"/>
  <c r="H38" i="9"/>
  <c r="D46" i="5"/>
  <c r="H11" i="9"/>
  <c r="H54" i="9"/>
  <c r="H80" i="9"/>
  <c r="G110" i="9"/>
  <c r="H26" i="9"/>
  <c r="H68" i="9"/>
  <c r="G12" i="5"/>
  <c r="B51" i="28"/>
  <c r="H51" i="28" s="1"/>
  <c r="E22" i="2"/>
  <c r="C29" i="2"/>
  <c r="B38" i="28"/>
  <c r="D22" i="2"/>
  <c r="B25" i="28"/>
  <c r="H25" i="28" s="1"/>
  <c r="C22" i="2"/>
  <c r="G16" i="5"/>
  <c r="G20" i="5"/>
  <c r="G42" i="5"/>
  <c r="D17" i="5"/>
  <c r="G11" i="5"/>
  <c r="G15" i="5"/>
  <c r="G19" i="5"/>
  <c r="G23" i="5"/>
  <c r="D45" i="5"/>
  <c r="E29" i="2"/>
  <c r="B29" i="28"/>
  <c r="H29" i="28" s="1"/>
  <c r="B17" i="28"/>
  <c r="H17" i="28" s="1"/>
  <c r="B56" i="28"/>
  <c r="H56" i="28" s="1"/>
  <c r="D29" i="2"/>
  <c r="D21" i="5"/>
  <c r="H12" i="28"/>
  <c r="B30" i="28"/>
  <c r="H30" i="28" s="1"/>
  <c r="B42" i="28"/>
  <c r="H42" i="28" s="1"/>
  <c r="H38" i="28"/>
  <c r="B16" i="28"/>
  <c r="H16" i="28" s="1"/>
  <c r="B43" i="28"/>
  <c r="H43" i="28" s="1"/>
  <c r="B55" i="28"/>
  <c r="H55" i="28" s="1"/>
  <c r="B29" i="2"/>
  <c r="B22" i="2"/>
  <c r="D36" i="5"/>
  <c r="D13" i="5"/>
  <c r="G17" i="5"/>
  <c r="D11" i="5"/>
  <c r="D15" i="5"/>
  <c r="D19" i="5"/>
  <c r="G14" i="5"/>
  <c r="G18" i="5"/>
  <c r="G22" i="5"/>
  <c r="D44" i="5"/>
  <c r="G44" i="5"/>
  <c r="D23" i="5"/>
  <c r="E25" i="5"/>
  <c r="E31" i="5" s="1"/>
  <c r="E48" i="5" s="1"/>
  <c r="D16" i="5"/>
  <c r="D20" i="5"/>
  <c r="H25" i="5"/>
  <c r="H31" i="5" s="1"/>
  <c r="H48" i="5" s="1"/>
  <c r="G45" i="5"/>
  <c r="D43" i="5"/>
  <c r="D38" i="5"/>
  <c r="D34" i="5"/>
  <c r="I25" i="5"/>
  <c r="I31" i="5" s="1"/>
  <c r="I48" i="5" s="1"/>
  <c r="F25" i="5"/>
  <c r="F31" i="5" s="1"/>
  <c r="F48" i="5" s="1"/>
  <c r="D14" i="5"/>
  <c r="D18" i="5"/>
  <c r="D22" i="5"/>
  <c r="G13" i="5"/>
  <c r="G21" i="5"/>
  <c r="D42" i="5"/>
  <c r="G43" i="5"/>
  <c r="D12" i="5"/>
  <c r="H47" i="9" l="1"/>
  <c r="I57" i="5"/>
  <c r="H57" i="5"/>
  <c r="B18" i="28"/>
  <c r="B31" i="28"/>
  <c r="G25" i="5"/>
  <c r="G31" i="5" s="1"/>
  <c r="G48" i="5" s="1"/>
  <c r="B44" i="28"/>
  <c r="H44" i="28"/>
  <c r="H18" i="28"/>
  <c r="H57" i="28"/>
  <c r="H31" i="28"/>
  <c r="B57" i="28"/>
  <c r="D25" i="5"/>
  <c r="D31" i="5" s="1"/>
  <c r="D48" i="5" s="1"/>
  <c r="J48" i="5" l="1"/>
</calcChain>
</file>

<file path=xl/sharedStrings.xml><?xml version="1.0" encoding="utf-8"?>
<sst xmlns="http://schemas.openxmlformats.org/spreadsheetml/2006/main" count="649" uniqueCount="296">
  <si>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</si>
  <si>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</si>
  <si>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</si>
  <si>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</si>
  <si>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</si>
  <si>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</si>
  <si>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</si>
  <si>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</si>
  <si>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</si>
  <si>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</si>
  <si>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</si>
  <si>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</si>
  <si>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</si>
  <si>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</si>
  <si>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</si>
  <si>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</si>
  <si>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</si>
  <si>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</si>
  <si>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</si>
  <si>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</si>
  <si>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</si>
  <si>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</si>
  <si>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</si>
  <si>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</si>
  <si>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</si>
  <si>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</si>
  <si>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</si>
  <si>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</si>
  <si>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</si>
  <si>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</si>
  <si>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</si>
  <si>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</si>
  <si>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</si>
  <si>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</si>
  <si>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</si>
  <si>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</si>
  <si>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</si>
  <si>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</si>
  <si>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</si>
  <si>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</si>
  <si>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</si>
  <si>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</si>
  <si>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</si>
  <si>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</si>
  <si>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</si>
  <si>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</si>
  <si>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</si>
  <si>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</si>
  <si>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</si>
  <si>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</si>
  <si>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</si>
  <si>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</si>
  <si>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</si>
  <si>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</si>
  <si>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</si>
  <si>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</si>
  <si>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</si>
  <si>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</si>
  <si>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</si>
  <si>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</si>
  <si>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</si>
  <si>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</si>
  <si>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</si>
  <si>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</si>
  <si>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</si>
  <si>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</si>
  <si>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</si>
  <si>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</si>
  <si>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</si>
  <si>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</si>
  <si>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</si>
  <si>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</si>
  <si>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</si>
  <si>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</si>
  <si>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</si>
  <si>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</si>
  <si>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</si>
  <si>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</si>
  <si>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</si>
  <si>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</si>
  <si>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</si>
  <si>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</si>
  <si>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</si>
  <si>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</si>
  <si>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</si>
  <si>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</si>
  <si>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</si>
  <si>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</si>
  <si>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</si>
  <si>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</si>
  <si>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</si>
  <si>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</si>
  <si>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</si>
  <si>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</si>
  <si>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</si>
  <si>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</si>
  <si>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</si>
  <si>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</si>
  <si>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</si>
  <si>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</si>
  <si>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</si>
  <si>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</si>
  <si>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</si>
  <si>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</si>
  <si>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</si>
  <si>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</si>
  <si>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</si>
  <si>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</si>
  <si>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</si>
  <si>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</si>
  <si>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</si>
  <si>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</si>
  <si>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</si>
  <si>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</si>
  <si>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</si>
  <si>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</si>
  <si>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</si>
  <si>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</si>
  <si>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</si>
  <si>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</si>
  <si>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</si>
  <si>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</si>
  <si>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</si>
  <si>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</si>
  <si>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</si>
  <si>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</si>
  <si>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</si>
  <si>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</si>
  <si>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</si>
  <si>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</si>
  <si>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</si>
  <si>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</si>
  <si>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</si>
  <si>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</si>
  <si>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</si>
  <si>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</si>
  <si>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</si>
  <si>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</si>
  <si>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</si>
  <si>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</si>
  <si>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</si>
  <si>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</si>
  <si>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</si>
  <si>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</si>
  <si>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</si>
  <si>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</si>
  <si>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</si>
  <si>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</si>
  <si>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</si>
  <si>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</si>
  <si>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</si>
  <si>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</si>
  <si>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</si>
  <si>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</si>
  <si>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</si>
  <si>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</si>
  <si>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</si>
  <si>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</si>
  <si>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</si>
  <si>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</si>
  <si>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</si>
  <si>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</si>
  <si>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</si>
  <si>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</si>
  <si>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</si>
  <si>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</si>
  <si>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</si>
  <si>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</si>
  <si>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</si>
  <si>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</si>
  <si>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</si>
  <si>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</si>
  <si>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</si>
  <si>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</si>
  <si>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</si>
  <si>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</si>
  <si>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</si>
  <si>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</si>
  <si>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</si>
  <si>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</si>
  <si>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</si>
  <si>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</si>
  <si>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</si>
  <si>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</si>
  <si>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</si>
  <si>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</si>
  <si>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</si>
  <si>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</si>
  <si>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</si>
  <si>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</si>
  <si>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</si>
  <si>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</si>
  <si>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</si>
  <si>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</si>
  <si>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</si>
  <si>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</si>
  <si>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</si>
  <si>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</si>
  <si>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</si>
  <si>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</si>
  <si>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</si>
  <si>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</si>
  <si>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</si>
  <si>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</si>
  <si>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</si>
  <si>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</si>
  <si>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</si>
  <si>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</si>
  <si>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</si>
  <si>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</si>
  <si>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</si>
  <si>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</si>
  <si>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</si>
  <si>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</si>
  <si>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</si>
  <si>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</si>
  <si>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</si>
  <si>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</si>
  <si>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</si>
  <si>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</si>
  <si>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</si>
  <si>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</si>
  <si>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</si>
  <si>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</si>
  <si>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</si>
  <si>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</si>
  <si>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</si>
  <si>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</si>
  <si>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</si>
  <si>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</si>
  <si>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</si>
  <si>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</si>
  <si>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</si>
  <si>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</si>
  <si>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</si>
  <si>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</si>
  <si>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</si>
  <si>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</si>
  <si>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</si>
  <si>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</si>
  <si>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</si>
  <si>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</si>
  <si>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</si>
  <si>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Virginia Institute of Marine Science</t>
  </si>
  <si>
    <t>VIMS</t>
  </si>
  <si>
    <t>Monitor Zooplankton and Larval Fish</t>
  </si>
  <si>
    <t>Establish Virginia Harmful Algal Bloom (HAB) Monitoring Consortium</t>
  </si>
  <si>
    <t>Establish a Molecular Core Lab</t>
  </si>
  <si>
    <t>Increase Base Operating Support</t>
  </si>
  <si>
    <t>Continue to Operate as a Year-round Facility</t>
  </si>
  <si>
    <t>3,4</t>
  </si>
  <si>
    <t>2,3</t>
  </si>
  <si>
    <t xml:space="preserve">As an independent state agency that is heavily involved in research and graduate education, VIMS also provides advisory service to the Commonwealth in the form of expert scientific advice on marine-related issues throughout Chesapeake Bay and the coastal ocean. All three of our missions, the graduate program, research and advisory programs, are heavily operational for the entire 12-month calendar year, and in fact, all of our faculty hold 12-month appointments. Field research is most active between April and October, but most other activities occur equally throughout the year. VIMS always has been, and will continue to be, a year-round operation. </t>
  </si>
  <si>
    <t>Harmful algal blooms pose a significant threat to human and animal health, as well as to aquaculture, commercial fisheries, aquatic food webs and safe recreational water use. Recent increases in the frequency, severity and distribution of algal blooms have occurred worldwide and the threats posed by emerging HAB species are predicted to increase. Specifically, in Virginia's waters there are emerging HABs, as well as increases in the severity and distribution of several harmful species. Additional coordinated and intensive monitoring efforts are needed to gain a better understanding of the conditions that lead to blooms of HAB organisms and to more accurately predict the potential human health effects and impacts on aquatic life. This consortium would coordinate a larger-scale HAB monitoring program in Virginia waters, engage in public education, and develop appropriate response and notification protocols for future HAB events. More information is provided in Section B of Narrative document (p. 4).</t>
  </si>
  <si>
    <t>Zooplankton (small marine organisms) serve both as trophic links between primary producers and higher trophic levels–such as commercially important fish and invertebrates. Furthermore, most commercially important fish and all shellfish in Chesapeake Bay have a pelagic, larval stage in the plankton–the survival of which exerts key control on the fisheries stock. However, for the past two decades there has been no systematic sampling of spatial and temporal variability in zooplankton or fish larval abundance in Virginia waters. The Commonwealth’s current water quality monitoring programs and fisheries stock assessments completely exclude this key link in the estuarine and coastal food web. This initiative will complete our fisheries monitoring program. More information is provided in Section B of Narrative document (p. 5).</t>
  </si>
  <si>
    <t>Rapidly advancing technology has led to a revolution in the realm of molecular biology and genomics, giving scientists much greater power to address complex problems in marine and estuarine systems. This revolution offers the opportunity for VIMS to improve its capabilities in fulfilling its advisory mission to the Commonwealth in the areas of fisheries and aquaculture, environmental health, and coastal ecology. Extremely large amounts of data can be generated in a relatively short period of time using this technology, offering unparalleled opportunities to create more sustainable environments, bolster regional economies, and protect human health. Currently, VIMS researchers within three different departments use molecular approaches to address important research questions related to resource management and public health issues in Virginia. Key pieces of heavily used shared equipment are scattered across campus and are rapidly becoming outdated. We are seeking to upgrade critical instruments and to add technical expertise in advanced bioinformatics analyses, and dedicated technical staff to operate and coordinate the use of specialized equipment, and to advise researchers on appropriate strategies and approaches to answer their research questions. More information is provided in Section B of Narrative document (p. 6).</t>
  </si>
  <si>
    <t>804-684-7103/804-684-7030</t>
  </si>
  <si>
    <t xml:space="preserve">INSTRUCTIONS FOR SUBMITTING 2022 INSTITUTIONAL SIX-YEAR PLAN </t>
  </si>
  <si>
    <t>Due Date: July 1, 2022</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</si>
  <si>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</si>
  <si>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</si>
  <si>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</si>
  <si>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</si>
  <si>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</si>
  <si>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</si>
  <si>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</si>
  <si>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</si>
  <si>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</si>
  <si>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</si>
  <si>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</si>
  <si>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</si>
  <si>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</si>
  <si>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</si>
  <si>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</si>
  <si>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</si>
  <si>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Due: July 1, 2022</t>
  </si>
  <si>
    <t>2022-23 (Revised)</t>
  </si>
  <si>
    <t>2023-24 (Revised)</t>
  </si>
  <si>
    <t>Revised</t>
  </si>
  <si>
    <t>2021-22 (Est.)</t>
  </si>
  <si>
    <t>2022-23 (Est.)</t>
  </si>
  <si>
    <t>Total Fee Revenue</t>
  </si>
  <si>
    <t>2022-2023 (Revised)</t>
  </si>
  <si>
    <t>2023-2024 (Revised)</t>
  </si>
  <si>
    <t>2021-22 (Actual)</t>
  </si>
  <si>
    <t>2022-23 (Estimate)</t>
  </si>
  <si>
    <t>2023-24 (Estimate)</t>
  </si>
  <si>
    <t>Linda Rudy/Betty L. Barrack</t>
  </si>
  <si>
    <t>lrudy@vims.edu/blb@vims.edu</t>
  </si>
  <si>
    <t>The normal formulas used by the state to assess and provide base operating support to higher education institutions puts VIMS at a significant disadvantage.  In addition, whereas the state funding we receive for specific initiatives remains flat through time, our cost of producing the science and providing associated deliverables increases annually, particularly during inflationary periods such as the one we are in at present.  This request includes vital institutional support for core operational functions that ensure that we can continue to meet the scientific and advisory service needs of the Commonwealth efficiently and effectively.</t>
  </si>
  <si>
    <t>Sustain VIMS' world-class, advanced breeding program for shellfish</t>
  </si>
  <si>
    <t>Enhance the sustainability and productivity of Virginia's shellfish aquaculture industry</t>
  </si>
  <si>
    <t>Expanding VIMS' public presence and impact</t>
  </si>
  <si>
    <t>Over the next six years VIMS is committed to maximizing the influence of our science in the estuarine environments and coastal communities that need it the most.  We are also committed to increasing our visibility, expanding our community engagement, broadening our public education, and developing more robust pipelines for future marine scientists from a variety of backgrounds.  VIMS is exploring how best to meet these ambitious goals in communities along the Virginia coastline. </t>
  </si>
  <si>
    <t>Shellfish aquaculture is one of the fastest growing economic drivers in coastal Virginia, especially in rural areas. With this growth has come the need for new monitoring and assessment programs to protect human health and maximize the industry's productivity. We propose to establish three monitoring programs that will enhance the productivity and sustainabilty of this valuable industry in Virginia: 1) Monitor for the presence of the human pathogenic bacteria Vibrio species and establish links to environmental factors that lead to risk reduction; 2) Determine the carrying capacity (optimal amount of shellfish can be grown in a particular water body) for shellfish growing areas throughout Virginia's tidal waters; and 3) Expand our network of monitoring sites for coastal acidification and develop warnings systems and protocols to assist commercial shellfish hatcheries to mitigate the impacts of low pH in coastal waters. Federal grant funding, which we employ with great success in supporting our research programs, is typically not available to support such monitoring programs. State support in monitoring programs will allow us to meet the needs that have been expressed by industry.</t>
  </si>
  <si>
    <t>Virginia is a national leader in aquaculture production of clams and oysters. These developments have been rooted in scientific advances and transfer of contemporary technologies to the industry by VIMS. In fact, VIMS has become a world leader in shellfish aquaculture technologies. Advances made by VIMS in this area include the development and maintnance of disease-resistent, fast-growing oyster strains and tetrapoloid oysters used by industry to produce sterile triploid oysters that can be marketed year-round. Current grant funded research is allowing VIMS to develop advanced genomic selection technologies that will further revolutionize our ability to produce even better strains of oysters.Virginia's oyster aquaculture industry is based almost entirely on the use of these selected oyster strains and VIMS' ability to continually develop improved strains. Current operations in this area funded through a mix of E&amp;G funds, royalty fees paid by industry, and research grant funds. The latter of these sources suffices to make scientific advances in breeding technologies, but they are not sufficient to operationalize those advances in support of industry. Additional E&amp;G base funding is needed to ensure that VIMS and Virginia can maintain its national and international leadership in this valuable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</si>
</sst>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3"/>
      <color theme="1"/>
      <name val="Arial"/>
      <family val="2"/>
    </font>
    <font>
      <b/>
      <sz val="11"/>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auto="1"/>
      </left>
      <right/>
      <top style="medium">
        <color auto="1"/>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ck">
        <color rgb="FF000000"/>
      </left>
      <right/>
      <top style="medium">
        <color rgb="FF000000"/>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511">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0" fontId="12" fillId="0" borderId="0" xfId="0" applyFont="1" applyAlignment="1"/>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12" fillId="0" borderId="2" xfId="0" applyFont="1" applyBorder="1"/>
    <xf numFmtId="0" fontId="28" fillId="0" borderId="0" xfId="12" applyFont="1" applyBorder="1" applyAlignment="1">
      <alignment horizontal="left"/>
    </xf>
    <xf numFmtId="165" fontId="12" fillId="3" borderId="64"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3"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65" fillId="6" borderId="0" xfId="0" applyFont="1" applyFill="1"/>
    <xf numFmtId="0" fontId="66" fillId="6" borderId="0" xfId="0" applyFont="1" applyFill="1"/>
    <xf numFmtId="0" fontId="17" fillId="6" borderId="0" xfId="0" applyFont="1" applyFill="1"/>
    <xf numFmtId="0" fontId="17" fillId="6" borderId="65" xfId="0" applyFont="1" applyFill="1" applyBorder="1" applyAlignment="1">
      <alignment horizontal="center" wrapText="1"/>
    </xf>
    <xf numFmtId="164" fontId="17" fillId="6" borderId="65"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3" fillId="6" borderId="64" xfId="0" applyFont="1" applyFill="1" applyBorder="1" applyAlignment="1">
      <alignment horizontal="left" vertical="center"/>
    </xf>
    <xf numFmtId="0" fontId="12" fillId="6" borderId="64"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2" fillId="6" borderId="2" xfId="0" applyFont="1" applyFill="1" applyBorder="1" applyAlignment="1"/>
    <xf numFmtId="0" fontId="53" fillId="6" borderId="64" xfId="0" applyFont="1" applyFill="1" applyBorder="1" applyAlignment="1"/>
    <xf numFmtId="0" fontId="12" fillId="6" borderId="64" xfId="0" applyFont="1" applyFill="1" applyBorder="1"/>
    <xf numFmtId="0" fontId="12" fillId="6" borderId="0" xfId="0" applyFont="1" applyFill="1" applyBorder="1" applyAlignment="1"/>
    <xf numFmtId="0" fontId="52"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7" xfId="0" applyNumberFormat="1" applyFont="1" applyFill="1" applyBorder="1" applyAlignment="1">
      <alignment horizontal="right" wrapText="1"/>
    </xf>
    <xf numFmtId="165" fontId="12" fillId="6" borderId="77" xfId="1" applyNumberFormat="1" applyFont="1" applyFill="1" applyBorder="1" applyAlignment="1" applyProtection="1">
      <alignment horizontal="right"/>
      <protection locked="0"/>
    </xf>
    <xf numFmtId="0" fontId="52" fillId="6" borderId="4" xfId="0" applyFont="1" applyFill="1" applyBorder="1" applyAlignment="1" applyProtection="1">
      <protection locked="0"/>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4" xfId="1" applyFont="1" applyFill="1" applyBorder="1" applyAlignment="1">
      <alignment horizontal="center" vertical="center" wrapText="1"/>
    </xf>
    <xf numFmtId="0" fontId="14" fillId="0" borderId="64" xfId="0" applyFont="1" applyFill="1" applyBorder="1"/>
    <xf numFmtId="0" fontId="12" fillId="6" borderId="64" xfId="0" applyFont="1" applyFill="1" applyBorder="1" applyAlignment="1"/>
    <xf numFmtId="0" fontId="11" fillId="6" borderId="0" xfId="1" applyFont="1" applyFill="1" applyBorder="1" applyAlignment="1">
      <alignment horizontal="left"/>
    </xf>
    <xf numFmtId="164" fontId="14" fillId="2" borderId="64" xfId="0" applyNumberFormat="1" applyFont="1" applyFill="1" applyBorder="1"/>
    <xf numFmtId="165" fontId="12" fillId="2" borderId="65"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164" fontId="29" fillId="2" borderId="64" xfId="0" applyNumberFormat="1" applyFont="1" applyFill="1" applyBorder="1" applyAlignment="1">
      <alignment horizontal="right" vertical="center"/>
    </xf>
    <xf numFmtId="0" fontId="55" fillId="5" borderId="19" xfId="0" applyFont="1" applyFill="1" applyBorder="1" applyAlignment="1">
      <alignment horizontal="center" vertical="center" wrapText="1"/>
    </xf>
    <xf numFmtId="0" fontId="55" fillId="2" borderId="19" xfId="1" applyFont="1" applyFill="1" applyBorder="1" applyAlignment="1">
      <alignment horizontal="center" vertical="center" wrapText="1"/>
    </xf>
    <xf numFmtId="0" fontId="55" fillId="5" borderId="81" xfId="0" applyFont="1" applyFill="1" applyBorder="1" applyAlignment="1">
      <alignment horizontal="center" vertical="center" wrapText="1"/>
    </xf>
    <xf numFmtId="0" fontId="55" fillId="2" borderId="7" xfId="1" applyFont="1" applyFill="1" applyBorder="1" applyAlignment="1">
      <alignment horizontal="center" vertical="center" wrapText="1"/>
    </xf>
    <xf numFmtId="0" fontId="45" fillId="0" borderId="64" xfId="0" applyFont="1" applyBorder="1" applyAlignment="1">
      <alignment horizontal="center" vertical="top"/>
    </xf>
    <xf numFmtId="0" fontId="29" fillId="0" borderId="64" xfId="0" applyFont="1" applyBorder="1" applyAlignment="1">
      <alignment vertical="top" wrapText="1"/>
    </xf>
    <xf numFmtId="0" fontId="29" fillId="0" borderId="64" xfId="0" applyFont="1" applyBorder="1" applyAlignment="1">
      <alignment horizontal="center" vertical="top" wrapText="1"/>
    </xf>
    <xf numFmtId="164" fontId="29" fillId="0" borderId="64" xfId="0" applyNumberFormat="1" applyFont="1" applyBorder="1" applyAlignment="1">
      <alignment horizontal="right" vertical="center" wrapText="1"/>
    </xf>
    <xf numFmtId="0" fontId="29" fillId="0" borderId="64" xfId="0" applyFont="1" applyBorder="1" applyAlignment="1">
      <alignment horizontal="left" vertical="top" wrapText="1"/>
    </xf>
    <xf numFmtId="0" fontId="16" fillId="0" borderId="64"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12" fillId="6" borderId="0" xfId="0" applyFont="1" applyFill="1"/>
    <xf numFmtId="0" fontId="13" fillId="6" borderId="5" xfId="1" applyFont="1" applyFill="1" applyBorder="1" applyAlignment="1" applyProtection="1">
      <alignment horizontal="center" vertical="center"/>
      <protection locked="0"/>
    </xf>
    <xf numFmtId="0" fontId="11" fillId="6" borderId="0" xfId="1" applyFont="1" applyFill="1" applyBorder="1" applyAlignment="1">
      <alignment horizontal="left"/>
    </xf>
    <xf numFmtId="0" fontId="26" fillId="6" borderId="0" xfId="0" applyFont="1" applyFill="1" applyAlignment="1">
      <alignment horizontal="left" vertical="center"/>
    </xf>
    <xf numFmtId="0" fontId="26" fillId="0" borderId="0" xfId="0" applyFont="1" applyAlignment="1">
      <alignment horizontal="left" vertical="center"/>
    </xf>
    <xf numFmtId="0" fontId="28" fillId="0" borderId="82"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7" fillId="0" borderId="82" xfId="0" applyFont="1" applyBorder="1" applyAlignment="1">
      <alignment horizontal="left" vertical="top" wrapText="1"/>
    </xf>
    <xf numFmtId="0" fontId="69" fillId="8" borderId="83" xfId="0" applyFont="1" applyFill="1" applyBorder="1" applyAlignment="1">
      <alignment horizontal="left" vertical="top" wrapText="1"/>
    </xf>
    <xf numFmtId="0" fontId="29" fillId="0" borderId="83"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84" xfId="0" applyFont="1" applyBorder="1" applyAlignment="1">
      <alignment horizontal="left" vertical="center" wrapText="1"/>
    </xf>
    <xf numFmtId="0" fontId="29" fillId="0" borderId="82" xfId="0" applyFont="1" applyBorder="1" applyAlignment="1">
      <alignment horizontal="left" vertical="center" wrapText="1"/>
    </xf>
    <xf numFmtId="0" fontId="47" fillId="8" borderId="67" xfId="0" applyFont="1" applyFill="1" applyBorder="1" applyAlignment="1">
      <alignment horizontal="left" vertical="center" wrapText="1"/>
    </xf>
    <xf numFmtId="0" fontId="69" fillId="8" borderId="64" xfId="0" applyFont="1" applyFill="1" applyBorder="1" applyAlignment="1">
      <alignment horizontal="left" vertical="center" wrapText="1"/>
    </xf>
    <xf numFmtId="0" fontId="45" fillId="0" borderId="64" xfId="0" applyFont="1" applyFill="1" applyBorder="1" applyAlignment="1">
      <alignment horizontal="left" vertical="center" wrapText="1"/>
    </xf>
    <xf numFmtId="0" fontId="29" fillId="0" borderId="0" xfId="0" applyFont="1" applyAlignment="1">
      <alignment horizontal="left" vertical="top" wrapText="1"/>
    </xf>
    <xf numFmtId="0" fontId="0" fillId="0" borderId="0" xfId="0" applyFont="1" applyAlignment="1">
      <alignment vertical="top" wrapText="1"/>
    </xf>
    <xf numFmtId="0" fontId="69" fillId="8" borderId="85" xfId="0" applyFont="1" applyFill="1" applyBorder="1" applyAlignment="1">
      <alignment horizontal="left" vertical="center" wrapText="1"/>
    </xf>
    <xf numFmtId="0" fontId="49" fillId="0" borderId="83" xfId="0" applyFont="1" applyBorder="1" applyAlignment="1">
      <alignment horizontal="left" vertical="center" wrapText="1"/>
    </xf>
    <xf numFmtId="0" fontId="69" fillId="8" borderId="83" xfId="0" applyFont="1" applyFill="1" applyBorder="1" applyAlignment="1">
      <alignment horizontal="left" vertical="center" wrapText="1"/>
    </xf>
    <xf numFmtId="0" fontId="17" fillId="0" borderId="0" xfId="0" applyFont="1" applyAlignment="1">
      <alignment horizontal="left" vertical="center" wrapText="1"/>
    </xf>
    <xf numFmtId="0" fontId="29" fillId="0" borderId="83" xfId="0" applyFont="1" applyBorder="1" applyAlignment="1">
      <alignment horizontal="left" vertical="top" wrapText="1"/>
    </xf>
    <xf numFmtId="0" fontId="16" fillId="0" borderId="84" xfId="0" applyFont="1" applyBorder="1" applyAlignment="1">
      <alignment horizontal="left" vertical="top" wrapText="1"/>
    </xf>
    <xf numFmtId="0" fontId="29" fillId="0" borderId="82" xfId="0" applyFont="1" applyBorder="1" applyAlignment="1">
      <alignment horizontal="left" vertical="top" wrapText="1"/>
    </xf>
    <xf numFmtId="0" fontId="29" fillId="0" borderId="85" xfId="0" applyFont="1" applyBorder="1" applyAlignment="1">
      <alignment horizontal="left" vertical="top" wrapText="1"/>
    </xf>
    <xf numFmtId="0" fontId="59" fillId="8" borderId="83" xfId="0" applyFont="1" applyFill="1" applyBorder="1" applyAlignment="1">
      <alignment horizontal="left" vertical="center" wrapText="1"/>
    </xf>
    <xf numFmtId="0" fontId="71" fillId="0" borderId="0" xfId="0" applyFont="1" applyAlignment="1">
      <alignment horizontal="left" vertical="center" wrapText="1"/>
    </xf>
    <xf numFmtId="0" fontId="60" fillId="0" borderId="83" xfId="0" applyFont="1" applyBorder="1" applyAlignment="1">
      <alignment horizontal="left" vertical="center" wrapText="1"/>
    </xf>
    <xf numFmtId="0" fontId="69" fillId="9" borderId="83" xfId="0" applyFont="1" applyFill="1" applyBorder="1" applyAlignment="1">
      <alignment horizontal="left" vertical="center" wrapText="1"/>
    </xf>
    <xf numFmtId="0" fontId="29" fillId="9" borderId="82" xfId="0" applyFont="1" applyFill="1" applyBorder="1" applyAlignment="1">
      <alignment horizontal="left" vertical="center" wrapText="1"/>
    </xf>
    <xf numFmtId="0" fontId="72" fillId="8" borderId="83" xfId="0" applyFont="1" applyFill="1" applyBorder="1" applyAlignment="1">
      <alignment horizontal="left" vertical="center" wrapText="1"/>
    </xf>
    <xf numFmtId="0" fontId="61" fillId="0" borderId="82" xfId="0" applyFont="1" applyBorder="1" applyAlignment="1">
      <alignment horizontal="left" vertical="center" wrapText="1"/>
    </xf>
    <xf numFmtId="0" fontId="56" fillId="0" borderId="0" xfId="0" applyFont="1" applyAlignment="1">
      <alignment horizontal="left" vertical="center" wrapText="1"/>
    </xf>
    <xf numFmtId="0" fontId="56" fillId="0" borderId="82" xfId="0" applyFont="1" applyBorder="1" applyAlignment="1">
      <alignment horizontal="left" vertical="center" wrapText="1"/>
    </xf>
    <xf numFmtId="0" fontId="17" fillId="0" borderId="82" xfId="0" applyFont="1" applyBorder="1" applyAlignment="1">
      <alignment horizontal="left" vertical="top" wrapText="1"/>
    </xf>
    <xf numFmtId="0" fontId="17" fillId="0" borderId="86" xfId="0" applyFont="1" applyBorder="1" applyAlignment="1">
      <alignment horizontal="left" vertical="top" wrapText="1"/>
    </xf>
    <xf numFmtId="0" fontId="17" fillId="10" borderId="65" xfId="0" applyFont="1" applyFill="1" applyBorder="1" applyAlignment="1">
      <alignment horizontal="center" wrapText="1"/>
    </xf>
    <xf numFmtId="164" fontId="17" fillId="10" borderId="65" xfId="0" applyNumberFormat="1" applyFont="1" applyFill="1" applyBorder="1" applyAlignment="1">
      <alignment horizontal="right" wrapText="1"/>
    </xf>
    <xf numFmtId="165" fontId="19" fillId="11" borderId="65" xfId="0" applyNumberFormat="1" applyFont="1" applyFill="1" applyBorder="1" applyAlignment="1">
      <alignment horizontal="right"/>
    </xf>
    <xf numFmtId="164" fontId="17" fillId="10" borderId="77" xfId="0" applyNumberFormat="1" applyFont="1" applyFill="1" applyBorder="1" applyAlignment="1">
      <alignment horizontal="right" wrapText="1"/>
    </xf>
    <xf numFmtId="165" fontId="19" fillId="10" borderId="77" xfId="0" applyNumberFormat="1" applyFont="1" applyFill="1" applyBorder="1" applyAlignment="1">
      <alignment horizontal="right"/>
    </xf>
    <xf numFmtId="0" fontId="17" fillId="10" borderId="0" xfId="0" applyFont="1" applyFill="1" applyBorder="1" applyAlignment="1">
      <alignment wrapText="1"/>
    </xf>
    <xf numFmtId="0" fontId="73" fillId="12" borderId="83" xfId="0" applyFont="1" applyFill="1" applyBorder="1" applyAlignment="1">
      <alignment horizontal="center" wrapText="1"/>
    </xf>
    <xf numFmtId="0" fontId="73" fillId="12" borderId="83" xfId="0" applyFont="1" applyFill="1" applyBorder="1" applyAlignment="1">
      <alignment horizontal="center" vertical="center" wrapText="1"/>
    </xf>
    <xf numFmtId="0" fontId="74" fillId="0" borderId="3" xfId="0" applyFont="1" applyBorder="1" applyAlignment="1">
      <alignment wrapText="1"/>
    </xf>
    <xf numFmtId="0" fontId="0" fillId="0" borderId="64" xfId="0" applyFont="1" applyBorder="1" applyAlignment="1"/>
    <xf numFmtId="0" fontId="0" fillId="0" borderId="64" xfId="0" applyFont="1" applyBorder="1"/>
    <xf numFmtId="164" fontId="19" fillId="11" borderId="89" xfId="0" applyNumberFormat="1" applyFont="1" applyFill="1" applyBorder="1"/>
    <xf numFmtId="0" fontId="19" fillId="0" borderId="86" xfId="0" applyFont="1" applyBorder="1"/>
    <xf numFmtId="0" fontId="19" fillId="0" borderId="0" xfId="0" applyFont="1" applyBorder="1"/>
    <xf numFmtId="0" fontId="19" fillId="0" borderId="90" xfId="0" applyFont="1" applyBorder="1"/>
    <xf numFmtId="0" fontId="19" fillId="0" borderId="64" xfId="0" applyFont="1" applyBorder="1"/>
    <xf numFmtId="164" fontId="17" fillId="6" borderId="49" xfId="0" applyNumberFormat="1" applyFont="1" applyFill="1" applyBorder="1" applyAlignment="1">
      <alignment horizontal="right" vertical="center" wrapText="1"/>
    </xf>
    <xf numFmtId="164" fontId="17" fillId="6" borderId="55" xfId="0" applyNumberFormat="1" applyFont="1" applyFill="1" applyBorder="1" applyAlignment="1">
      <alignment horizontal="right" vertical="center" wrapText="1"/>
    </xf>
    <xf numFmtId="0" fontId="13" fillId="6" borderId="64" xfId="1" applyFont="1" applyFill="1" applyBorder="1" applyAlignment="1" applyProtection="1">
      <alignment horizontal="center" vertical="center"/>
      <protection locked="0"/>
    </xf>
    <xf numFmtId="0" fontId="50" fillId="10" borderId="93" xfId="0" applyFont="1" applyFill="1" applyBorder="1" applyAlignment="1">
      <alignment horizontal="center" vertical="center" wrapText="1"/>
    </xf>
    <xf numFmtId="0" fontId="50" fillId="6" borderId="80" xfId="0" applyFont="1" applyFill="1" applyBorder="1" applyAlignment="1">
      <alignment horizontal="center" vertical="center" wrapText="1"/>
    </xf>
    <xf numFmtId="0" fontId="50" fillId="10" borderId="94" xfId="0" applyFont="1" applyFill="1" applyBorder="1" applyAlignment="1">
      <alignment horizontal="center" vertical="center" wrapText="1"/>
    </xf>
    <xf numFmtId="0" fontId="50" fillId="10" borderId="68" xfId="0" applyFont="1" applyFill="1" applyBorder="1" applyAlignment="1">
      <alignment horizontal="center" vertical="center" wrapText="1"/>
    </xf>
    <xf numFmtId="164" fontId="17" fillId="11" borderId="87" xfId="0" applyNumberFormat="1" applyFont="1" applyFill="1" applyBorder="1" applyAlignment="1">
      <alignment vertical="center"/>
    </xf>
    <xf numFmtId="164" fontId="17" fillId="6" borderId="64" xfId="0" applyNumberFormat="1" applyFont="1" applyFill="1" applyBorder="1" applyAlignment="1" applyProtection="1">
      <alignment horizontal="right" vertical="center" wrapText="1"/>
      <protection locked="0"/>
    </xf>
    <xf numFmtId="10" fontId="17" fillId="6" borderId="64" xfId="83" applyNumberFormat="1" applyFont="1" applyFill="1" applyBorder="1" applyAlignment="1" applyProtection="1">
      <alignment horizontal="right" vertical="center" wrapText="1"/>
      <protection locked="0"/>
    </xf>
    <xf numFmtId="0" fontId="30" fillId="5" borderId="0" xfId="0" applyFont="1" applyFill="1" applyBorder="1" applyAlignment="1">
      <alignment horizontal="center" vertical="center" wrapText="1"/>
    </xf>
    <xf numFmtId="0" fontId="14" fillId="2" borderId="64" xfId="0" applyFont="1" applyFill="1" applyBorder="1"/>
    <xf numFmtId="0" fontId="30" fillId="5" borderId="64" xfId="0"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xf numFmtId="0" fontId="17" fillId="0" borderId="103" xfId="0" applyFont="1" applyBorder="1" applyAlignment="1">
      <alignment horizontal="left"/>
    </xf>
    <xf numFmtId="164" fontId="17" fillId="8" borderId="104" xfId="0" applyNumberFormat="1" applyFont="1" applyFill="1" applyBorder="1" applyAlignment="1">
      <alignment horizontal="right" vertical="center" wrapText="1"/>
    </xf>
    <xf numFmtId="164" fontId="17" fillId="0" borderId="104" xfId="0" applyNumberFormat="1" applyFont="1" applyBorder="1" applyAlignment="1">
      <alignment horizontal="right" wrapText="1"/>
    </xf>
    <xf numFmtId="165" fontId="19" fillId="8" borderId="83" xfId="0" applyNumberFormat="1" applyFont="1" applyFill="1" applyBorder="1" applyAlignment="1">
      <alignment horizontal="right"/>
    </xf>
    <xf numFmtId="164" fontId="17" fillId="8" borderId="105" xfId="0" applyNumberFormat="1" applyFont="1" applyFill="1" applyBorder="1" applyAlignment="1">
      <alignment horizontal="right" wrapText="1"/>
    </xf>
    <xf numFmtId="164" fontId="19" fillId="8" borderId="0" xfId="0" applyNumberFormat="1" applyFont="1" applyFill="1" applyBorder="1" applyAlignment="1">
      <alignment horizontal="right" vertical="center"/>
    </xf>
    <xf numFmtId="0" fontId="63" fillId="8" borderId="0" xfId="0" applyFont="1" applyFill="1" applyBorder="1" applyAlignment="1">
      <alignment horizontal="left" vertical="center"/>
    </xf>
    <xf numFmtId="0" fontId="17" fillId="0" borderId="106" xfId="0" applyFont="1" applyBorder="1" applyAlignment="1">
      <alignment horizontal="left"/>
    </xf>
    <xf numFmtId="164" fontId="17" fillId="8" borderId="107" xfId="0" applyNumberFormat="1" applyFont="1" applyFill="1" applyBorder="1" applyAlignment="1">
      <alignment horizontal="right" wrapText="1"/>
    </xf>
    <xf numFmtId="0" fontId="17" fillId="0" borderId="108" xfId="0" applyFont="1" applyBorder="1" applyAlignment="1">
      <alignment horizontal="left"/>
    </xf>
    <xf numFmtId="165" fontId="19" fillId="8" borderId="84" xfId="0" applyNumberFormat="1" applyFont="1" applyFill="1" applyBorder="1" applyAlignment="1">
      <alignment horizontal="right"/>
    </xf>
    <xf numFmtId="164" fontId="17" fillId="8" borderId="109" xfId="0" applyNumberFormat="1" applyFont="1" applyFill="1" applyBorder="1" applyAlignment="1">
      <alignment horizontal="right" wrapText="1"/>
    </xf>
    <xf numFmtId="0" fontId="17" fillId="0" borderId="79" xfId="0" applyFont="1" applyBorder="1" applyAlignment="1">
      <alignment horizontal="left"/>
    </xf>
    <xf numFmtId="164" fontId="17" fillId="8" borderId="65" xfId="0" applyNumberFormat="1" applyFont="1" applyFill="1" applyBorder="1" applyAlignment="1">
      <alignment horizontal="right" vertical="center"/>
    </xf>
    <xf numFmtId="165" fontId="20" fillId="8" borderId="65" xfId="0" applyNumberFormat="1" applyFont="1" applyFill="1" applyBorder="1" applyAlignment="1">
      <alignment horizontal="right"/>
    </xf>
    <xf numFmtId="164" fontId="17" fillId="8" borderId="65" xfId="0" applyNumberFormat="1" applyFont="1" applyFill="1" applyBorder="1" applyAlignment="1">
      <alignment vertical="center"/>
    </xf>
    <xf numFmtId="164" fontId="17" fillId="8" borderId="101" xfId="0" applyNumberFormat="1" applyFont="1" applyFill="1" applyBorder="1" applyAlignment="1">
      <alignment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79" xfId="0" applyFont="1" applyFill="1" applyBorder="1" applyAlignment="1">
      <alignment horizontal="center" wrapText="1"/>
    </xf>
    <xf numFmtId="0" fontId="17" fillId="6" borderId="80" xfId="0" applyFont="1" applyFill="1" applyBorder="1" applyAlignment="1">
      <alignment horizontal="center" wrapText="1"/>
    </xf>
    <xf numFmtId="0" fontId="67"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3" fillId="6" borderId="78" xfId="0" applyFont="1" applyFill="1" applyBorder="1" applyAlignment="1">
      <alignment horizontal="center" wrapText="1"/>
    </xf>
    <xf numFmtId="0" fontId="53" fillId="10" borderId="78" xfId="0" applyFont="1" applyFill="1" applyBorder="1" applyAlignment="1">
      <alignment horizontal="center" wrapText="1"/>
    </xf>
    <xf numFmtId="0" fontId="17" fillId="10" borderId="79" xfId="0" applyFont="1" applyFill="1" applyBorder="1" applyAlignment="1">
      <alignment horizontal="center" wrapText="1"/>
    </xf>
    <xf numFmtId="0" fontId="12" fillId="0" borderId="80" xfId="0" applyFont="1" applyBorder="1"/>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73" fillId="12" borderId="87" xfId="0" applyFont="1" applyFill="1" applyBorder="1" applyAlignment="1">
      <alignment horizontal="center" vertical="center" wrapText="1"/>
    </xf>
    <xf numFmtId="0" fontId="73" fillId="12" borderId="86" xfId="0" applyFont="1" applyFill="1" applyBorder="1" applyAlignment="1">
      <alignment horizontal="center" vertical="center" wrapText="1"/>
    </xf>
    <xf numFmtId="0" fontId="73" fillId="12" borderId="88" xfId="0"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75"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0" fillId="6" borderId="67"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50" fillId="6" borderId="7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0" fillId="10" borderId="91" xfId="0" applyFont="1" applyFill="1" applyBorder="1" applyAlignment="1">
      <alignment horizontal="center" vertical="center" wrapText="1"/>
    </xf>
    <xf numFmtId="0" fontId="12" fillId="0" borderId="92" xfId="0" applyFont="1" applyBorder="1"/>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1"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34" fillId="6" borderId="73"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4" fillId="6" borderId="30" xfId="1" applyFont="1" applyFill="1" applyBorder="1" applyAlignment="1" applyProtection="1">
      <alignment horizontal="center"/>
      <protection locked="0"/>
    </xf>
    <xf numFmtId="0" fontId="54" fillId="6" borderId="32" xfId="1" applyFont="1" applyFill="1" applyBorder="1" applyAlignment="1" applyProtection="1">
      <alignment horizontal="center"/>
      <protection locked="0"/>
    </xf>
    <xf numFmtId="0" fontId="13" fillId="0" borderId="64"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0" fillId="6" borderId="64" xfId="0" applyFont="1" applyFill="1" applyBorder="1" applyAlignment="1">
      <alignment horizontal="center" vertical="center" wrapText="1"/>
    </xf>
    <xf numFmtId="0" fontId="50" fillId="10" borderId="79" xfId="0" applyFont="1" applyFill="1" applyBorder="1" applyAlignment="1">
      <alignment horizontal="center" vertical="center" wrapText="1"/>
    </xf>
    <xf numFmtId="0" fontId="13" fillId="6" borderId="73" xfId="1" applyFont="1" applyFill="1" applyBorder="1" applyAlignment="1">
      <alignment horizontal="left" vertical="top" wrapText="1"/>
    </xf>
    <xf numFmtId="0" fontId="13" fillId="6" borderId="0" xfId="1" applyFont="1" applyFill="1" applyBorder="1" applyAlignment="1">
      <alignment horizontal="left" vertical="top" wrapText="1"/>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4"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50" fillId="13" borderId="79" xfId="0" applyFont="1" applyFill="1" applyBorder="1" applyAlignment="1">
      <alignment horizontal="center" vertical="center" wrapText="1"/>
    </xf>
    <xf numFmtId="0" fontId="50" fillId="13" borderId="95" xfId="0" applyFont="1" applyFill="1" applyBorder="1" applyAlignment="1">
      <alignment horizontal="center" vertical="center" wrapText="1"/>
    </xf>
    <xf numFmtId="0" fontId="50" fillId="13" borderId="91" xfId="0" applyFont="1" applyFill="1" applyBorder="1" applyAlignment="1">
      <alignment horizontal="center" vertical="center" wrapText="1"/>
    </xf>
    <xf numFmtId="0" fontId="50" fillId="13" borderId="80" xfId="0" applyFont="1" applyFill="1" applyBorder="1" applyAlignment="1">
      <alignment horizontal="center" vertical="center" wrapText="1"/>
    </xf>
    <xf numFmtId="0" fontId="30" fillId="5" borderId="64" xfId="0" applyFont="1" applyFill="1" applyBorder="1" applyAlignment="1">
      <alignment horizontal="center" vertical="center" wrapText="1"/>
    </xf>
    <xf numFmtId="0" fontId="12" fillId="0" borderId="75"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4"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4"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5" xfId="1" applyFont="1" applyBorder="1" applyAlignment="1">
      <alignment horizontal="center"/>
    </xf>
    <xf numFmtId="0" fontId="22" fillId="0" borderId="0" xfId="1" applyFont="1" applyAlignment="1">
      <alignment horizontal="left" vertical="center"/>
    </xf>
    <xf numFmtId="0" fontId="11" fillId="0" borderId="75" xfId="1" applyFont="1" applyBorder="1" applyAlignment="1">
      <alignment horizontal="center" vertical="center"/>
    </xf>
    <xf numFmtId="0" fontId="11" fillId="0" borderId="9" xfId="1" applyFont="1" applyBorder="1" applyAlignment="1">
      <alignment horizontal="center" vertical="center"/>
    </xf>
    <xf numFmtId="0" fontId="17" fillId="0" borderId="75"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6" xfId="12" applyFont="1" applyFill="1" applyBorder="1" applyAlignment="1">
      <alignment horizontal="center" vertical="center" wrapText="1"/>
    </xf>
    <xf numFmtId="0" fontId="56" fillId="0" borderId="73" xfId="1" applyFont="1" applyBorder="1" applyAlignment="1">
      <alignment horizontal="left" vertical="center" wrapText="1"/>
    </xf>
    <xf numFmtId="0" fontId="56"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89" xfId="0" applyFont="1" applyBorder="1" applyAlignment="1">
      <alignment horizontal="center" vertical="center" wrapText="1"/>
    </xf>
    <xf numFmtId="0" fontId="12" fillId="0" borderId="96" xfId="0" applyFont="1" applyBorder="1"/>
    <xf numFmtId="0" fontId="12" fillId="0" borderId="97" xfId="0" applyFont="1" applyBorder="1"/>
    <xf numFmtId="0" fontId="16" fillId="0" borderId="94" xfId="0" applyFont="1" applyBorder="1" applyAlignment="1">
      <alignment horizontal="center" vertical="center" wrapText="1"/>
    </xf>
    <xf numFmtId="0" fontId="12" fillId="0" borderId="94" xfId="0" applyFont="1" applyBorder="1"/>
    <xf numFmtId="0" fontId="12" fillId="0" borderId="93" xfId="0" applyFont="1" applyBorder="1"/>
    <xf numFmtId="0" fontId="16" fillId="0" borderId="68" xfId="0" applyFont="1" applyBorder="1" applyAlignment="1">
      <alignment horizontal="center" vertical="center" wrapText="1"/>
    </xf>
    <xf numFmtId="0" fontId="12" fillId="0" borderId="68" xfId="0" applyFont="1" applyBorder="1"/>
    <xf numFmtId="0" fontId="12" fillId="0" borderId="101" xfId="0" applyFont="1" applyBorder="1"/>
    <xf numFmtId="0" fontId="16" fillId="0" borderId="98" xfId="0" applyFont="1" applyBorder="1" applyAlignment="1">
      <alignment horizontal="center" vertical="center" wrapText="1"/>
    </xf>
    <xf numFmtId="0" fontId="20" fillId="0" borderId="99" xfId="0" applyFont="1" applyBorder="1" applyAlignment="1">
      <alignment horizontal="center" vertical="center"/>
    </xf>
    <xf numFmtId="0" fontId="12" fillId="0" borderId="100" xfId="0" applyFont="1" applyBorder="1"/>
    <xf numFmtId="0" fontId="20" fillId="0" borderId="93" xfId="0" applyFont="1" applyBorder="1" applyAlignment="1">
      <alignment horizontal="center" vertical="center"/>
    </xf>
    <xf numFmtId="0" fontId="12" fillId="0" borderId="102" xfId="0" applyFont="1" applyBorder="1"/>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38" fillId="0" borderId="15" xfId="7" applyBorder="1" applyAlignment="1">
      <alignment horizontal="left" vertical="center"/>
    </xf>
    <xf numFmtId="0" fontId="44" fillId="0" borderId="64" xfId="0" applyFont="1" applyBorder="1" applyAlignment="1">
      <alignment horizontal="left" vertical="top" wrapText="1"/>
    </xf>
    <xf numFmtId="0" fontId="44" fillId="0" borderId="0" xfId="0" applyFont="1" applyAlignment="1">
      <alignment vertical="center" wrapText="1"/>
    </xf>
    <xf numFmtId="0" fontId="11" fillId="0" borderId="64" xfId="0" applyFont="1" applyFill="1" applyBorder="1" applyAlignment="1">
      <alignment horizontal="center" vertical="top" wrapText="1"/>
    </xf>
    <xf numFmtId="0" fontId="44" fillId="0" borderId="64" xfId="0" applyFont="1" applyBorder="1" applyAlignment="1">
      <alignment vertical="center" wrapText="1"/>
    </xf>
    <xf numFmtId="0" fontId="73" fillId="13" borderId="110" xfId="0" applyFont="1" applyFill="1" applyBorder="1" applyAlignment="1">
      <alignment horizontal="center" vertical="center" wrapText="1"/>
    </xf>
    <xf numFmtId="0" fontId="73" fillId="11" borderId="94" xfId="0" applyFont="1" applyFill="1" applyBorder="1" applyAlignment="1">
      <alignment horizontal="center" vertical="center" wrapText="1"/>
    </xf>
    <xf numFmtId="0" fontId="73" fillId="11" borderId="67" xfId="0" applyFont="1" applyFill="1" applyBorder="1" applyAlignment="1">
      <alignment horizontal="center" vertical="center" wrapText="1"/>
    </xf>
    <xf numFmtId="164" fontId="12" fillId="6" borderId="0" xfId="0" applyNumberFormat="1" applyFont="1" applyFill="1"/>
  </cellXfs>
  <cellStyles count="138">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rudy@vims.edu/blb@vims.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80" zoomScaleNormal="80" workbookViewId="0">
      <selection activeCell="B10" sqref="B10"/>
    </sheetView>
  </sheetViews>
  <sheetFormatPr defaultColWidth="14.42578125" defaultRowHeight="12.75" x14ac:dyDescent="0.2"/>
  <cols>
    <col min="1" max="1" width="190.42578125" style="195" customWidth="1"/>
    <col min="2" max="2" width="19" style="195" customWidth="1"/>
    <col min="3" max="26" width="164.42578125" style="195" customWidth="1"/>
    <col min="27" max="16384" width="14.42578125" style="195"/>
  </cols>
  <sheetData>
    <row r="1" spans="1:26" ht="21" customHeight="1" x14ac:dyDescent="0.2">
      <c r="A1" s="193" t="s">
        <v>257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ht="21" customHeight="1" x14ac:dyDescent="0.2">
      <c r="A2" s="196" t="s">
        <v>169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6" ht="23.45" customHeight="1" x14ac:dyDescent="0.2">
      <c r="A3" s="193" t="s">
        <v>258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row>
    <row r="4" spans="1:26" ht="21" customHeight="1" x14ac:dyDescent="0.2">
      <c r="A4" s="197" t="s">
        <v>170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row>
    <row r="5" spans="1:26" ht="92.25" customHeight="1" x14ac:dyDescent="0.2">
      <c r="A5" s="198" t="s">
        <v>259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row>
    <row r="6" spans="1:26" ht="21" customHeight="1" x14ac:dyDescent="0.2">
      <c r="A6" s="197" t="s">
        <v>260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row>
    <row r="7" spans="1:26" ht="54.95" customHeight="1" x14ac:dyDescent="0.2">
      <c r="A7" s="201" t="s">
        <v>261</v>
      </c>
      <c r="B7" s="199"/>
      <c r="C7" s="199"/>
      <c r="D7" s="199"/>
      <c r="E7" s="199"/>
      <c r="F7" s="199"/>
      <c r="G7" s="199"/>
      <c r="H7" s="199"/>
      <c r="I7" s="199"/>
      <c r="J7" s="199"/>
      <c r="K7" s="199"/>
      <c r="L7" s="199"/>
      <c r="M7" s="199"/>
      <c r="N7" s="199"/>
      <c r="O7" s="199"/>
      <c r="P7" s="199"/>
      <c r="Q7" s="199"/>
      <c r="R7" s="199"/>
      <c r="S7" s="199"/>
      <c r="T7" s="199"/>
      <c r="U7" s="199"/>
      <c r="V7" s="199"/>
      <c r="W7" s="199"/>
      <c r="X7" s="199"/>
      <c r="Y7" s="199"/>
      <c r="Z7" s="199"/>
    </row>
    <row r="8" spans="1:26" ht="61.5" customHeight="1" thickBot="1" x14ac:dyDescent="0.25">
      <c r="A8" s="202" t="s">
        <v>262</v>
      </c>
      <c r="B8" s="199"/>
      <c r="C8" s="199"/>
      <c r="D8" s="199"/>
      <c r="E8" s="199"/>
      <c r="F8" s="199"/>
      <c r="G8" s="199"/>
      <c r="H8" s="199"/>
      <c r="I8" s="199"/>
      <c r="J8" s="199"/>
      <c r="K8" s="199"/>
      <c r="L8" s="199"/>
      <c r="M8" s="199"/>
      <c r="N8" s="199"/>
      <c r="O8" s="199"/>
      <c r="P8" s="199"/>
      <c r="Q8" s="199"/>
      <c r="R8" s="199"/>
      <c r="S8" s="199"/>
      <c r="T8" s="199"/>
      <c r="U8" s="199"/>
      <c r="V8" s="199"/>
      <c r="W8" s="199"/>
      <c r="X8" s="199"/>
      <c r="Y8" s="199"/>
      <c r="Z8" s="199"/>
    </row>
    <row r="9" spans="1:26" ht="33" customHeight="1" x14ac:dyDescent="0.2">
      <c r="A9" s="203" t="s">
        <v>263</v>
      </c>
      <c r="B9" s="199"/>
      <c r="C9" s="199"/>
      <c r="D9" s="199"/>
      <c r="E9" s="199"/>
      <c r="F9" s="199"/>
      <c r="G9" s="199"/>
      <c r="H9" s="199"/>
      <c r="I9" s="199"/>
      <c r="J9" s="199"/>
      <c r="K9" s="199"/>
      <c r="L9" s="199"/>
      <c r="M9" s="199"/>
      <c r="N9" s="199"/>
      <c r="O9" s="199"/>
      <c r="P9" s="199"/>
      <c r="Q9" s="199"/>
      <c r="R9" s="199"/>
      <c r="S9" s="199"/>
      <c r="T9" s="199"/>
      <c r="U9" s="199"/>
      <c r="V9" s="199"/>
      <c r="W9" s="199"/>
      <c r="X9" s="199"/>
      <c r="Y9" s="199"/>
      <c r="Z9" s="199"/>
    </row>
    <row r="10" spans="1:26" ht="22.5" customHeight="1" x14ac:dyDescent="0.2">
      <c r="A10" s="204" t="s">
        <v>264</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row>
    <row r="11" spans="1:26" s="207" customFormat="1" ht="225.95" customHeight="1" x14ac:dyDescent="0.2">
      <c r="A11" s="205" t="s">
        <v>265</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row>
    <row r="12" spans="1:26" s="207" customFormat="1" ht="21.95" customHeight="1" x14ac:dyDescent="0.2">
      <c r="A12" s="208" t="s">
        <v>266</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row>
    <row r="13" spans="1:26" ht="23.25" customHeight="1" x14ac:dyDescent="0.2">
      <c r="A13" s="208" t="s">
        <v>237</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row>
    <row r="14" spans="1:26" ht="57" customHeight="1" x14ac:dyDescent="0.2">
      <c r="A14" s="209" t="s">
        <v>228</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row>
    <row r="15" spans="1:26" ht="21" customHeight="1" x14ac:dyDescent="0.2">
      <c r="A15" s="210" t="s">
        <v>226</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row>
    <row r="16" spans="1:26" ht="60.75" customHeight="1" x14ac:dyDescent="0.2">
      <c r="A16" s="209" t="s">
        <v>267</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ht="21" customHeight="1" x14ac:dyDescent="0.2">
      <c r="A17" s="210" t="s">
        <v>227</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row>
    <row r="18" spans="1:26" ht="163.5" customHeight="1" x14ac:dyDescent="0.2">
      <c r="A18" s="201" t="s">
        <v>268</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spans="1:26" ht="37.5" customHeight="1" x14ac:dyDescent="0.2">
      <c r="A19" s="212" t="s">
        <v>269</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ht="39.75" customHeight="1" x14ac:dyDescent="0.2">
      <c r="A20" s="213" t="s">
        <v>270</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21" customHeight="1" x14ac:dyDescent="0.2">
      <c r="A21" s="214" t="s">
        <v>199</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row>
    <row r="22" spans="1:26" ht="21" customHeight="1" x14ac:dyDescent="0.2">
      <c r="A22" s="214" t="s">
        <v>200</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row>
    <row r="23" spans="1:26" ht="21" customHeight="1" x14ac:dyDescent="0.2">
      <c r="A23" s="215" t="s">
        <v>201</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26" ht="127.5" customHeight="1" x14ac:dyDescent="0.2">
      <c r="A24" s="198" t="s">
        <v>271</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ht="21" customHeight="1" x14ac:dyDescent="0.2">
      <c r="A25" s="210" t="s">
        <v>238</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spans="1:26" ht="70.5" customHeight="1" x14ac:dyDescent="0.2">
      <c r="A26" s="209" t="s">
        <v>239</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1:26" ht="21" customHeight="1" x14ac:dyDescent="0.2">
      <c r="A27" s="216" t="s">
        <v>229</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26" ht="97.5" customHeight="1" x14ac:dyDescent="0.2">
      <c r="A28" s="218" t="s">
        <v>272</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spans="1:26" ht="21" customHeight="1" x14ac:dyDescent="0.2">
      <c r="A29" s="219" t="s">
        <v>171</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row>
    <row r="30" spans="1:26" ht="21" customHeight="1" x14ac:dyDescent="0.2">
      <c r="A30" s="220" t="s">
        <v>273</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row>
    <row r="31" spans="1:26" ht="21" customHeight="1" x14ac:dyDescent="0.2">
      <c r="A31" s="220" t="s">
        <v>172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row>
    <row r="32" spans="1:26" ht="21" customHeight="1" x14ac:dyDescent="0.2">
      <c r="A32" s="220" t="s">
        <v>173</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row>
    <row r="33" spans="1:26" ht="21" customHeight="1" x14ac:dyDescent="0.2">
      <c r="A33" s="220" t="s">
        <v>174</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row>
    <row r="34" spans="1:26" ht="21" customHeight="1" x14ac:dyDescent="0.2">
      <c r="A34" s="220" t="s">
        <v>175</v>
      </c>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1:26" ht="21" customHeight="1" x14ac:dyDescent="0.2">
      <c r="A35" s="210" t="s">
        <v>241</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ht="21" customHeight="1" x14ac:dyDescent="0.2">
      <c r="A36" s="221" t="s">
        <v>176</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row>
    <row r="37" spans="1:26" ht="145.5" customHeight="1" x14ac:dyDescent="0.2">
      <c r="A37" s="222" t="s">
        <v>177</v>
      </c>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row>
    <row r="38" spans="1:26" ht="57.75" customHeight="1" x14ac:dyDescent="0.2">
      <c r="A38" s="222" t="s">
        <v>178</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row>
    <row r="39" spans="1:26" ht="64.5" customHeight="1" x14ac:dyDescent="0.2">
      <c r="A39" s="222" t="s">
        <v>179</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row>
    <row r="40" spans="1:26" ht="93" customHeight="1" x14ac:dyDescent="0.2">
      <c r="A40" s="222" t="s">
        <v>180</v>
      </c>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row>
    <row r="41" spans="1:26" ht="28.5" customHeight="1" x14ac:dyDescent="0.2">
      <c r="A41" s="222" t="s">
        <v>181</v>
      </c>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row>
    <row r="42" spans="1:26" ht="26.25" customHeight="1" x14ac:dyDescent="0.2">
      <c r="A42" s="224" t="s">
        <v>182</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row>
    <row r="43" spans="1:26" ht="36" customHeight="1" x14ac:dyDescent="0.2">
      <c r="A43" s="222" t="s">
        <v>183</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row>
    <row r="44" spans="1:26" ht="20.25" customHeight="1" x14ac:dyDescent="0.2">
      <c r="A44" s="222" t="s">
        <v>184</v>
      </c>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6" ht="21.75" customHeight="1" x14ac:dyDescent="0.2">
      <c r="A45" s="222" t="s">
        <v>185</v>
      </c>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row>
    <row r="46" spans="1:26" ht="24.75" customHeight="1" x14ac:dyDescent="0.2">
      <c r="A46" s="224" t="s">
        <v>186</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6" ht="17.25" customHeight="1" x14ac:dyDescent="0.2">
      <c r="A47" s="224" t="s">
        <v>187</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row>
    <row r="48" spans="1:26" ht="35.25" customHeight="1" x14ac:dyDescent="0.2">
      <c r="A48" s="224" t="s">
        <v>188</v>
      </c>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6" ht="57" customHeight="1" x14ac:dyDescent="0.2">
      <c r="A49" s="224" t="s">
        <v>189</v>
      </c>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row>
    <row r="50" spans="1:26" ht="62.25" customHeight="1" x14ac:dyDescent="0.2">
      <c r="A50" s="224" t="s">
        <v>190</v>
      </c>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6" ht="122.25" customHeight="1" x14ac:dyDescent="0.2">
      <c r="A51" s="224" t="s">
        <v>191</v>
      </c>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row>
    <row r="52" spans="1:26" ht="69.75" customHeight="1" x14ac:dyDescent="0.2">
      <c r="A52" s="224" t="s">
        <v>192</v>
      </c>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24" customHeight="1" x14ac:dyDescent="0.2">
      <c r="A53" s="224" t="s">
        <v>193</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23.25" customHeight="1" x14ac:dyDescent="0.2">
      <c r="A54" s="224" t="s">
        <v>194</v>
      </c>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6" ht="101.45" customHeight="1" x14ac:dyDescent="0.2">
      <c r="A55" s="224" t="s">
        <v>195</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spans="1:26" ht="51.75" customHeight="1" x14ac:dyDescent="0.2">
      <c r="A56" s="224" t="s">
        <v>196</v>
      </c>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spans="1:26" ht="89.25" customHeight="1" x14ac:dyDescent="0.2">
      <c r="A57" s="224" t="s">
        <v>197</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ht="32.25" customHeight="1" x14ac:dyDescent="0.2">
      <c r="A58" s="224" t="s">
        <v>198</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spans="1:26" ht="15.75" hidden="1" customHeight="1" x14ac:dyDescent="0.2">
      <c r="A59" s="225"/>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row>
    <row r="60" spans="1:26" ht="15.75" hidden="1" customHeight="1" x14ac:dyDescent="0.2">
      <c r="A60" s="225"/>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row>
    <row r="61" spans="1:26" ht="15.75" hidden="1" customHeight="1" x14ac:dyDescent="0.2">
      <c r="A61" s="22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row>
    <row r="62" spans="1:26" ht="15.75" customHeight="1" x14ac:dyDescent="0.2">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row>
    <row r="63" spans="1:26" ht="15.75" customHeight="1" x14ac:dyDescent="0.2">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row>
    <row r="64" spans="1:26" ht="15.75" customHeight="1" x14ac:dyDescent="0.2">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row>
    <row r="65" spans="1:26" ht="15.75" customHeight="1" x14ac:dyDescent="0.2">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row>
    <row r="66" spans="1:26" ht="15.75" customHeight="1" x14ac:dyDescent="0.2">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row>
    <row r="67" spans="1:26" ht="15.75" customHeight="1" x14ac:dyDescent="0.2">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row>
    <row r="68" spans="1:26" ht="15.75" customHeight="1" x14ac:dyDescent="0.2">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row>
    <row r="69" spans="1:26" ht="15.75" customHeight="1" x14ac:dyDescent="0.2">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row>
    <row r="70" spans="1:26" ht="15.75" customHeight="1" x14ac:dyDescent="0.2">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row>
    <row r="71" spans="1:26" ht="15.75" customHeight="1" x14ac:dyDescent="0.2">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row>
    <row r="72" spans="1:26" ht="15.75" customHeight="1" x14ac:dyDescent="0.2">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row>
    <row r="73" spans="1:26" ht="15.75" customHeight="1" x14ac:dyDescent="0.2">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row>
    <row r="74" spans="1:26" ht="15.75" customHeight="1" x14ac:dyDescent="0.2">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row>
    <row r="75" spans="1:26" ht="15.75" customHeight="1" x14ac:dyDescent="0.2">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row>
    <row r="76" spans="1:26" ht="15.75" customHeight="1" x14ac:dyDescent="0.2">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row>
    <row r="77" spans="1:26" ht="15.75" customHeight="1" x14ac:dyDescent="0.2">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row>
    <row r="78" spans="1:26" ht="15.75" customHeight="1" x14ac:dyDescent="0.2">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row>
    <row r="79" spans="1:26" ht="15.75" customHeight="1" x14ac:dyDescent="0.2">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row>
    <row r="80" spans="1:26" ht="15.75" customHeight="1" x14ac:dyDescent="0.2">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row>
    <row r="81" spans="1:26" ht="15.75" customHeight="1" x14ac:dyDescent="0.2">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row>
    <row r="82" spans="1:26" ht="15.75" customHeight="1" x14ac:dyDescent="0.2">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row>
    <row r="83" spans="1:26" ht="15.75" customHeight="1" x14ac:dyDescent="0.2">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row>
    <row r="84" spans="1:26" ht="15.75" customHeight="1" x14ac:dyDescent="0.2">
      <c r="A84" s="194"/>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row>
    <row r="85" spans="1:26" ht="15.75" customHeight="1" x14ac:dyDescent="0.2">
      <c r="A85" s="194"/>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row>
    <row r="86" spans="1:26" ht="15.75" customHeight="1" x14ac:dyDescent="0.2">
      <c r="A86" s="194"/>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row>
    <row r="87" spans="1:26" ht="15.75" customHeight="1" x14ac:dyDescent="0.2">
      <c r="A87" s="194"/>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row>
    <row r="88" spans="1:26" ht="15.75" customHeight="1" x14ac:dyDescent="0.2">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row>
    <row r="89" spans="1:26" ht="15.75" customHeight="1" x14ac:dyDescent="0.2">
      <c r="A89" s="194"/>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row>
    <row r="90" spans="1:26" ht="15.75" customHeight="1" x14ac:dyDescent="0.2">
      <c r="A90" s="194"/>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1:26" ht="15.75" customHeight="1" x14ac:dyDescent="0.2">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1:26" ht="15.75" customHeight="1" x14ac:dyDescent="0.2">
      <c r="A92" s="194"/>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1:26" ht="15.75" customHeight="1" x14ac:dyDescent="0.2">
      <c r="A93" s="194"/>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row>
    <row r="94" spans="1:26" ht="15.75" customHeight="1" x14ac:dyDescent="0.2">
      <c r="A94" s="194"/>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row>
    <row r="95" spans="1:26" ht="15.75" customHeight="1" x14ac:dyDescent="0.2">
      <c r="A95" s="194"/>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row>
    <row r="96" spans="1:26" ht="15.75" customHeight="1" x14ac:dyDescent="0.2">
      <c r="A96" s="194"/>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row>
    <row r="97" spans="1:26" ht="15.75" customHeight="1" x14ac:dyDescent="0.2">
      <c r="A97" s="194"/>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row>
    <row r="98" spans="1:26" ht="15.75" customHeight="1" x14ac:dyDescent="0.2">
      <c r="A98" s="194"/>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row>
    <row r="99" spans="1:26" ht="15.75" customHeight="1" x14ac:dyDescent="0.2">
      <c r="A99" s="194"/>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row>
    <row r="100" spans="1:26" ht="15.75" customHeight="1" x14ac:dyDescent="0.2">
      <c r="A100" s="194"/>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row r="101" spans="1:26" ht="15.75" customHeight="1" x14ac:dyDescent="0.2">
      <c r="A101" s="194"/>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row>
    <row r="102" spans="1:26" ht="15.75" customHeight="1" x14ac:dyDescent="0.2">
      <c r="A102" s="194"/>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row>
    <row r="103" spans="1:26" ht="15.75" customHeight="1" x14ac:dyDescent="0.2">
      <c r="A103" s="194"/>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row>
    <row r="104" spans="1:26" ht="15.75" customHeight="1" x14ac:dyDescent="0.2">
      <c r="A104" s="194"/>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row>
    <row r="105" spans="1:26" ht="15.75" customHeight="1" x14ac:dyDescent="0.2">
      <c r="A105" s="194"/>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row>
    <row r="106" spans="1:26" ht="15.75" customHeight="1" x14ac:dyDescent="0.2">
      <c r="A106" s="194"/>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row>
    <row r="107" spans="1:26" ht="15.75" customHeight="1" x14ac:dyDescent="0.2">
      <c r="A107" s="194"/>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row>
    <row r="108" spans="1:26" ht="15.75" customHeight="1" x14ac:dyDescent="0.2">
      <c r="A108" s="194"/>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row>
    <row r="109" spans="1:26" ht="15.75" customHeight="1" x14ac:dyDescent="0.2">
      <c r="A109" s="194"/>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row>
    <row r="110" spans="1:26" ht="15.75" customHeight="1" x14ac:dyDescent="0.2">
      <c r="A110" s="194"/>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1:26" ht="15.75" customHeight="1" x14ac:dyDescent="0.2">
      <c r="A111" s="194"/>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row>
    <row r="112" spans="1:26" ht="15.75" customHeight="1" x14ac:dyDescent="0.2">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row>
    <row r="113" spans="1:26" ht="15.75" customHeight="1" x14ac:dyDescent="0.2">
      <c r="A113" s="194"/>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row>
    <row r="114" spans="1:26" ht="15.75" customHeight="1" x14ac:dyDescent="0.2">
      <c r="A114" s="194"/>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row>
    <row r="115" spans="1:26" ht="15.75" customHeight="1" x14ac:dyDescent="0.2">
      <c r="A115" s="194"/>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row>
    <row r="116" spans="1:26" ht="15.75" customHeight="1" x14ac:dyDescent="0.2">
      <c r="A116" s="194"/>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row>
    <row r="117" spans="1:26" ht="15.75" customHeight="1" x14ac:dyDescent="0.2">
      <c r="A117" s="194"/>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row>
    <row r="118" spans="1:26" ht="15.75" customHeight="1" x14ac:dyDescent="0.2">
      <c r="A118" s="194"/>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row>
    <row r="119" spans="1:26" ht="15.75" customHeight="1" x14ac:dyDescent="0.2">
      <c r="A119" s="194"/>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row>
    <row r="120" spans="1:26" ht="15.75" customHeight="1" x14ac:dyDescent="0.2">
      <c r="A120" s="194"/>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row>
    <row r="121" spans="1:26" ht="15.75" customHeight="1" x14ac:dyDescent="0.2">
      <c r="A121" s="194"/>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row>
    <row r="122" spans="1:26" ht="15.75" customHeight="1" x14ac:dyDescent="0.2">
      <c r="A122" s="194"/>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row>
    <row r="123" spans="1:26" ht="15.75" customHeight="1" x14ac:dyDescent="0.2">
      <c r="A123" s="194"/>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row>
    <row r="124" spans="1:26" ht="15.75" customHeight="1" x14ac:dyDescent="0.2">
      <c r="A124" s="194"/>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row>
    <row r="125" spans="1:26" ht="15.75" customHeight="1" x14ac:dyDescent="0.2">
      <c r="A125" s="194"/>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row>
    <row r="126" spans="1:26" ht="15.75" customHeight="1" x14ac:dyDescent="0.2">
      <c r="A126" s="194"/>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row>
    <row r="127" spans="1:26" ht="15.75" customHeight="1" x14ac:dyDescent="0.2">
      <c r="A127" s="194"/>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row>
    <row r="128" spans="1:26" ht="15.75" customHeight="1" x14ac:dyDescent="0.2">
      <c r="A128" s="194"/>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row>
    <row r="129" spans="1:26" ht="15.75" customHeight="1" x14ac:dyDescent="0.2">
      <c r="A129" s="194"/>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row>
    <row r="130" spans="1:26" ht="15.75" customHeight="1" x14ac:dyDescent="0.2">
      <c r="A130" s="194"/>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row>
    <row r="131" spans="1:26" ht="15.75" customHeight="1" x14ac:dyDescent="0.2">
      <c r="A131" s="194"/>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row>
    <row r="132" spans="1:26" ht="15.75" customHeight="1" x14ac:dyDescent="0.2">
      <c r="A132" s="194"/>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row>
    <row r="133" spans="1:26" ht="15.75" customHeight="1" x14ac:dyDescent="0.2">
      <c r="A133" s="194"/>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row>
    <row r="134" spans="1:26" ht="15.75" customHeight="1" x14ac:dyDescent="0.2">
      <c r="A134" s="194"/>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row>
    <row r="135" spans="1:26" ht="15.75" customHeight="1" x14ac:dyDescent="0.2">
      <c r="A135" s="194"/>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row>
    <row r="136" spans="1:26" ht="15.75" customHeight="1" x14ac:dyDescent="0.2">
      <c r="A136" s="194"/>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row>
    <row r="137" spans="1:26" ht="15.75" customHeight="1" x14ac:dyDescent="0.2">
      <c r="A137" s="194"/>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row>
    <row r="138" spans="1:26" ht="15.75" customHeight="1" x14ac:dyDescent="0.2">
      <c r="A138" s="194"/>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row>
    <row r="139" spans="1:26" ht="15.75" customHeight="1" x14ac:dyDescent="0.2">
      <c r="A139" s="194"/>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row>
    <row r="140" spans="1:26" ht="15.75" customHeight="1" x14ac:dyDescent="0.2">
      <c r="A140" s="194"/>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row>
    <row r="141" spans="1:26" ht="15.75" customHeight="1" x14ac:dyDescent="0.2">
      <c r="A141" s="194"/>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row>
    <row r="142" spans="1:26" ht="15.75" customHeight="1" x14ac:dyDescent="0.2">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row>
    <row r="143" spans="1:26" ht="15.75" customHeight="1" x14ac:dyDescent="0.2">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row>
    <row r="144" spans="1:26" ht="15.75" customHeight="1" x14ac:dyDescent="0.2">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row>
    <row r="145" spans="1:26" ht="15.75" customHeight="1" x14ac:dyDescent="0.2">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row>
    <row r="146" spans="1:26" ht="15.75" customHeight="1" x14ac:dyDescent="0.2">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row>
    <row r="147" spans="1:26" ht="15.75" customHeight="1" x14ac:dyDescent="0.2">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row>
    <row r="148" spans="1:26" ht="15.75" customHeight="1" x14ac:dyDescent="0.2">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row>
    <row r="149" spans="1:26" ht="15.75" customHeight="1" x14ac:dyDescent="0.2">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row>
    <row r="150" spans="1:26" ht="15.75" customHeight="1" x14ac:dyDescent="0.2">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row>
    <row r="151" spans="1:26" ht="15.75" customHeight="1" x14ac:dyDescent="0.2">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row>
    <row r="152" spans="1:26" ht="15.75" customHeight="1" x14ac:dyDescent="0.2">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row>
    <row r="153" spans="1:26" ht="15.75" customHeight="1" x14ac:dyDescent="0.2">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row>
    <row r="154" spans="1:26" ht="15.75" customHeight="1" x14ac:dyDescent="0.2">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row>
    <row r="155" spans="1:26" ht="15.75" customHeight="1" x14ac:dyDescent="0.2">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row>
    <row r="156" spans="1:26" ht="15.75" customHeight="1" x14ac:dyDescent="0.2">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row>
    <row r="157" spans="1:26" ht="15.75" customHeight="1" x14ac:dyDescent="0.2">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row>
    <row r="158" spans="1:26" ht="15.75" customHeight="1" x14ac:dyDescent="0.2">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row>
    <row r="159" spans="1:26" ht="15.75" customHeight="1" x14ac:dyDescent="0.2">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row>
    <row r="160" spans="1:26" ht="15.75" customHeight="1" x14ac:dyDescent="0.2">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row>
    <row r="161" spans="1:26" ht="15.75" customHeight="1" x14ac:dyDescent="0.2">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row>
    <row r="162" spans="1:26" ht="15.75" customHeight="1" x14ac:dyDescent="0.2">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row>
    <row r="163" spans="1:26" ht="15.75" customHeight="1" x14ac:dyDescent="0.2">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row>
    <row r="164" spans="1:26" ht="15.75" customHeight="1" x14ac:dyDescent="0.2">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row>
    <row r="165" spans="1:26" ht="15.75" customHeight="1" x14ac:dyDescent="0.2">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row>
    <row r="166" spans="1:26" ht="15.75" customHeight="1" x14ac:dyDescent="0.2">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row>
    <row r="167" spans="1:26" ht="15.75" customHeight="1" x14ac:dyDescent="0.2">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row>
    <row r="168" spans="1:26" ht="15.75" customHeight="1" x14ac:dyDescent="0.2">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row>
    <row r="169" spans="1:26" ht="15.75" customHeight="1" x14ac:dyDescent="0.2">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row>
    <row r="170" spans="1:26" ht="15.75" customHeight="1" x14ac:dyDescent="0.2">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row>
    <row r="171" spans="1:26" ht="15.75" customHeight="1" x14ac:dyDescent="0.2">
      <c r="A171" s="194"/>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row>
    <row r="172" spans="1:26" ht="15.75" customHeight="1" x14ac:dyDescent="0.2">
      <c r="A172" s="194"/>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row>
    <row r="173" spans="1:26" ht="15.75" customHeight="1" x14ac:dyDescent="0.2">
      <c r="A173" s="194"/>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row>
    <row r="174" spans="1:26" ht="15.75" customHeight="1" x14ac:dyDescent="0.2">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row>
    <row r="175" spans="1:26" ht="15.75" customHeight="1" x14ac:dyDescent="0.2">
      <c r="A175" s="194"/>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row>
    <row r="176" spans="1:26" ht="15.75" customHeight="1" x14ac:dyDescent="0.2">
      <c r="A176" s="194"/>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row>
    <row r="177" spans="1:26" ht="15.75" customHeight="1" x14ac:dyDescent="0.2">
      <c r="A177" s="194"/>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row>
    <row r="178" spans="1:26" ht="15.75" customHeight="1" x14ac:dyDescent="0.2">
      <c r="A178" s="194"/>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row>
    <row r="179" spans="1:26" ht="15.75" customHeight="1" x14ac:dyDescent="0.2">
      <c r="A179" s="194"/>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row>
    <row r="180" spans="1:26" ht="15.75" customHeight="1" x14ac:dyDescent="0.2">
      <c r="A180" s="194"/>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row>
    <row r="181" spans="1:26" ht="15.75" customHeight="1" x14ac:dyDescent="0.2">
      <c r="A181" s="194"/>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row>
    <row r="182" spans="1:26" ht="15.75" customHeight="1" x14ac:dyDescent="0.2">
      <c r="A182" s="194"/>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row>
    <row r="183" spans="1:26" ht="15.75" customHeight="1" x14ac:dyDescent="0.2">
      <c r="A183" s="194"/>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row>
    <row r="184" spans="1:26" ht="15.75" customHeight="1" x14ac:dyDescent="0.2">
      <c r="A184" s="194"/>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row>
    <row r="185" spans="1:26" ht="15.75" customHeight="1" x14ac:dyDescent="0.2">
      <c r="A185" s="194"/>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row>
    <row r="186" spans="1:26" ht="15.75" customHeight="1" x14ac:dyDescent="0.2">
      <c r="A186" s="194"/>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row>
    <row r="187" spans="1:26" ht="15.75" customHeight="1" x14ac:dyDescent="0.2">
      <c r="A187" s="194"/>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row>
    <row r="188" spans="1:26" ht="15.75" customHeight="1" x14ac:dyDescent="0.2">
      <c r="A188" s="194"/>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row>
    <row r="189" spans="1:26" ht="15.75" customHeight="1" x14ac:dyDescent="0.2">
      <c r="A189" s="194"/>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row>
    <row r="190" spans="1:26" ht="15.75" customHeight="1" x14ac:dyDescent="0.2">
      <c r="A190" s="194"/>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row>
    <row r="191" spans="1:26" ht="15.75" customHeight="1" x14ac:dyDescent="0.2">
      <c r="A191" s="194"/>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row>
    <row r="192" spans="1:26" ht="15.75" customHeight="1" x14ac:dyDescent="0.2">
      <c r="A192" s="194"/>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row>
    <row r="193" spans="1:26" ht="15.75" customHeight="1" x14ac:dyDescent="0.2">
      <c r="A193" s="194"/>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row>
    <row r="194" spans="1:26" ht="15.75" customHeight="1" x14ac:dyDescent="0.2">
      <c r="A194" s="194"/>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row>
    <row r="195" spans="1:26" ht="15.75" customHeight="1" x14ac:dyDescent="0.2">
      <c r="A195" s="194"/>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row>
    <row r="196" spans="1:26" ht="15.75" customHeight="1" x14ac:dyDescent="0.2">
      <c r="A196" s="194"/>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row>
    <row r="197" spans="1:26" ht="15.75" customHeight="1" x14ac:dyDescent="0.2">
      <c r="A197" s="194"/>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row>
    <row r="198" spans="1:26" ht="15.75" customHeight="1" x14ac:dyDescent="0.2">
      <c r="A198" s="194"/>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row>
    <row r="199" spans="1:26" ht="15.75" customHeight="1" x14ac:dyDescent="0.2">
      <c r="A199" s="194"/>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row>
    <row r="200" spans="1:26" ht="15.75" customHeight="1" x14ac:dyDescent="0.2">
      <c r="A200" s="194"/>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row>
    <row r="201" spans="1:26" ht="15.75" customHeight="1" x14ac:dyDescent="0.2">
      <c r="A201" s="194"/>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row>
    <row r="202" spans="1:26" ht="15.75" customHeight="1" x14ac:dyDescent="0.2">
      <c r="A202" s="194"/>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row>
    <row r="203" spans="1:26" ht="15.75" customHeight="1" x14ac:dyDescent="0.2">
      <c r="A203" s="194"/>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row>
    <row r="204" spans="1:26" ht="15.75" customHeight="1" x14ac:dyDescent="0.2">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row>
    <row r="205" spans="1:26" ht="15.75" customHeight="1" x14ac:dyDescent="0.2">
      <c r="A205" s="194"/>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row>
    <row r="206" spans="1:26" ht="15.75" customHeight="1" x14ac:dyDescent="0.2">
      <c r="A206" s="194"/>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row>
    <row r="207" spans="1:26" ht="15.75" customHeight="1" x14ac:dyDescent="0.2">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row>
    <row r="208" spans="1:26" ht="15.75" customHeight="1" x14ac:dyDescent="0.2">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row>
    <row r="209" spans="1:26" ht="15.75" customHeight="1" x14ac:dyDescent="0.2">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row>
    <row r="210" spans="1:26" ht="15.75" customHeight="1" x14ac:dyDescent="0.2">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row>
    <row r="211" spans="1:26" ht="15.75" customHeight="1" x14ac:dyDescent="0.2">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row>
    <row r="212" spans="1:26" ht="15.75" customHeight="1" x14ac:dyDescent="0.2">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row>
    <row r="213" spans="1:26" ht="15.75" customHeight="1" x14ac:dyDescent="0.2">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row>
    <row r="214" spans="1:26" ht="15.75" customHeight="1" x14ac:dyDescent="0.2">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row>
    <row r="215" spans="1:26" ht="15.75" customHeight="1" x14ac:dyDescent="0.2">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row>
    <row r="216" spans="1:26" ht="15.75" customHeight="1" x14ac:dyDescent="0.2">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row>
    <row r="217" spans="1:26" ht="15.75" customHeight="1" x14ac:dyDescent="0.2">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row>
    <row r="218" spans="1:26" ht="15.75" customHeight="1" x14ac:dyDescent="0.2">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row>
    <row r="219" spans="1:26" ht="15.75" customHeight="1" x14ac:dyDescent="0.2">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row>
    <row r="220" spans="1:26" ht="15.75" customHeight="1" x14ac:dyDescent="0.2">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row>
    <row r="221" spans="1:26" ht="15.75" customHeight="1" x14ac:dyDescent="0.2">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row>
    <row r="222" spans="1:26" ht="15.75" customHeight="1" x14ac:dyDescent="0.2">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row>
    <row r="223" spans="1:26" ht="15.75" customHeight="1" x14ac:dyDescent="0.2">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row>
    <row r="224" spans="1:26" ht="15.75" customHeight="1" x14ac:dyDescent="0.2">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row>
    <row r="225" spans="1:26" ht="15.75" customHeight="1" x14ac:dyDescent="0.2">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row>
    <row r="226" spans="1:26" ht="15.75" customHeight="1" x14ac:dyDescent="0.2">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row>
    <row r="227" spans="1:26" ht="15.75" customHeight="1" x14ac:dyDescent="0.2">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row>
    <row r="228" spans="1:26" ht="15.75" customHeight="1" x14ac:dyDescent="0.2">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row>
    <row r="229" spans="1:26" ht="15.75" customHeight="1" x14ac:dyDescent="0.2">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ht="15.75" customHeight="1" x14ac:dyDescent="0.2">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ht="15.75" customHeight="1" x14ac:dyDescent="0.2">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ht="15.75" customHeight="1" x14ac:dyDescent="0.2">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ht="15.75" customHeight="1" x14ac:dyDescent="0.2">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ht="15.75" customHeight="1" x14ac:dyDescent="0.2">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ht="15.75" customHeight="1" x14ac:dyDescent="0.2">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ht="15.75" customHeight="1" x14ac:dyDescent="0.2">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ht="15.75" customHeight="1" x14ac:dyDescent="0.2">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ht="15.75" customHeight="1" x14ac:dyDescent="0.2">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ht="15.75" customHeight="1" x14ac:dyDescent="0.2">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5.75" customHeight="1" x14ac:dyDescent="0.2">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ht="15.75" customHeight="1" x14ac:dyDescent="0.2">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ht="15.75" customHeight="1" x14ac:dyDescent="0.2">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ht="15.75" customHeight="1" x14ac:dyDescent="0.2">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ht="15.75" customHeight="1" x14ac:dyDescent="0.2">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ht="15.75" customHeight="1" x14ac:dyDescent="0.2">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ht="15.75" customHeight="1" x14ac:dyDescent="0.2">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ht="15.75" customHeight="1" x14ac:dyDescent="0.2">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ht="15.75" customHeight="1" x14ac:dyDescent="0.2">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ht="15.75" customHeight="1" x14ac:dyDescent="0.2">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5.75" customHeight="1" x14ac:dyDescent="0.2">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5.75" customHeight="1" x14ac:dyDescent="0.2">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5.75" customHeight="1" x14ac:dyDescent="0.2">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5.75" customHeight="1" x14ac:dyDescent="0.2">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ht="15.75" customHeight="1" x14ac:dyDescent="0.2">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ht="15.75" customHeight="1" x14ac:dyDescent="0.2">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ht="15.75" customHeight="1" x14ac:dyDescent="0.2">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ht="15.75" customHeight="1" x14ac:dyDescent="0.2">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5.75" customHeight="1" x14ac:dyDescent="0.2">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ht="15.75" customHeight="1" x14ac:dyDescent="0.2">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ht="15.75" customHeight="1" x14ac:dyDescent="0.2">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ht="15.75" customHeight="1" x14ac:dyDescent="0.2">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ht="15.75" customHeight="1" x14ac:dyDescent="0.2">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ht="15.75" customHeight="1" x14ac:dyDescent="0.2">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ht="15.75" customHeight="1" x14ac:dyDescent="0.2">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ht="15.75" customHeight="1" x14ac:dyDescent="0.2">
      <c r="A265" s="194"/>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ht="15.75" customHeight="1" x14ac:dyDescent="0.2">
      <c r="A266" s="194"/>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5.75" customHeight="1" x14ac:dyDescent="0.2">
      <c r="A267" s="194"/>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5.75" customHeight="1" x14ac:dyDescent="0.2">
      <c r="A268" s="194"/>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5.75" customHeight="1" x14ac:dyDescent="0.2">
      <c r="A269" s="194"/>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5.75" customHeight="1" x14ac:dyDescent="0.2">
      <c r="A270" s="194"/>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5.75" customHeight="1" x14ac:dyDescent="0.2">
      <c r="A271" s="194"/>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5.75" customHeight="1" x14ac:dyDescent="0.2">
      <c r="A272" s="194"/>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ht="15.75" customHeight="1" x14ac:dyDescent="0.2">
      <c r="A273" s="194"/>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5.75" customHeight="1" x14ac:dyDescent="0.2">
      <c r="A274" s="194"/>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ht="15.75" customHeight="1" x14ac:dyDescent="0.2">
      <c r="A275" s="194"/>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ht="15.75" customHeight="1" x14ac:dyDescent="0.2">
      <c r="A276" s="194"/>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ht="15.75" customHeight="1" x14ac:dyDescent="0.2">
      <c r="A277" s="194"/>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ht="15.75" customHeight="1" x14ac:dyDescent="0.2">
      <c r="A278" s="194"/>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row>
    <row r="279" spans="1:26" ht="15.75" customHeight="1" x14ac:dyDescent="0.2">
      <c r="A279" s="194"/>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row>
    <row r="280" spans="1:26" ht="15.75" customHeight="1" x14ac:dyDescent="0.2">
      <c r="A280" s="194"/>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row>
    <row r="281" spans="1:26" ht="15.75" customHeight="1" x14ac:dyDescent="0.2">
      <c r="A281" s="194"/>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row>
    <row r="282" spans="1:26" ht="15.75" customHeight="1" x14ac:dyDescent="0.2">
      <c r="A282" s="194"/>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row>
    <row r="283" spans="1:26" ht="15.75" customHeight="1" x14ac:dyDescent="0.2">
      <c r="A283" s="194"/>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row>
    <row r="284" spans="1:26" ht="15.75" customHeight="1" x14ac:dyDescent="0.2">
      <c r="A284" s="194"/>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row>
    <row r="285" spans="1:26" ht="15.75" customHeight="1" x14ac:dyDescent="0.2">
      <c r="A285" s="194"/>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row>
    <row r="286" spans="1:26" ht="15.75" customHeight="1" x14ac:dyDescent="0.2">
      <c r="A286" s="194"/>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row>
    <row r="287" spans="1:26" ht="15.75" customHeight="1" x14ac:dyDescent="0.2">
      <c r="A287" s="194"/>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row>
    <row r="288" spans="1:26" ht="15.75" customHeight="1" x14ac:dyDescent="0.2">
      <c r="A288" s="194"/>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row>
    <row r="289" spans="1:26" ht="15.75" customHeight="1" x14ac:dyDescent="0.2">
      <c r="A289" s="194"/>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row>
    <row r="290" spans="1:26" ht="15.75" customHeight="1" x14ac:dyDescent="0.2">
      <c r="A290" s="194"/>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row>
    <row r="291" spans="1:26" ht="15.75" customHeight="1" x14ac:dyDescent="0.2">
      <c r="A291" s="194"/>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row>
    <row r="292" spans="1:26" ht="15.75" customHeight="1" x14ac:dyDescent="0.2">
      <c r="A292" s="194"/>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row>
    <row r="293" spans="1:26" ht="15.75" customHeight="1" x14ac:dyDescent="0.2">
      <c r="A293" s="194"/>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row>
    <row r="294" spans="1:26" ht="15.75" customHeight="1" x14ac:dyDescent="0.2">
      <c r="A294" s="194"/>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ht="15.75" customHeight="1" x14ac:dyDescent="0.2">
      <c r="A295" s="194"/>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row>
    <row r="296" spans="1:26" ht="15.75" customHeight="1" x14ac:dyDescent="0.2">
      <c r="A296" s="194"/>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row>
    <row r="297" spans="1:26" ht="15.75" customHeight="1" x14ac:dyDescent="0.2">
      <c r="A297" s="194"/>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row>
    <row r="298" spans="1:26" ht="15.75" customHeight="1" x14ac:dyDescent="0.2">
      <c r="A298" s="194"/>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26" ht="15.75" customHeight="1" x14ac:dyDescent="0.2">
      <c r="A299" s="194"/>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26" ht="15.75" customHeight="1" x14ac:dyDescent="0.2">
      <c r="A300" s="194"/>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26" ht="15.75" customHeight="1" x14ac:dyDescent="0.2">
      <c r="A301" s="194"/>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26" ht="15.75" customHeight="1" x14ac:dyDescent="0.2">
      <c r="A302" s="194"/>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26" ht="15.75" customHeight="1" x14ac:dyDescent="0.2">
      <c r="A303" s="194"/>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ht="15.75" customHeight="1" x14ac:dyDescent="0.2">
      <c r="A304" s="194"/>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ht="15.75" customHeight="1" x14ac:dyDescent="0.2">
      <c r="A305" s="194"/>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ht="15.75" customHeight="1" x14ac:dyDescent="0.2">
      <c r="A306" s="194"/>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ht="15.75" customHeight="1" x14ac:dyDescent="0.2">
      <c r="A307" s="194"/>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ht="15.75" customHeight="1" x14ac:dyDescent="0.2">
      <c r="A308" s="194"/>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ht="15.75" customHeight="1" x14ac:dyDescent="0.2">
      <c r="A309" s="194"/>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ht="15.75" customHeight="1" x14ac:dyDescent="0.2">
      <c r="A310" s="194"/>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ht="15.75" customHeight="1" x14ac:dyDescent="0.2">
      <c r="A311" s="194"/>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ht="15.75" customHeight="1" x14ac:dyDescent="0.2">
      <c r="A312" s="194"/>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ht="15.75" customHeight="1" x14ac:dyDescent="0.2">
      <c r="A313" s="194"/>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ht="15.75" customHeight="1" x14ac:dyDescent="0.2">
      <c r="A314" s="194"/>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ht="15.75" customHeight="1" x14ac:dyDescent="0.2">
      <c r="A315" s="194"/>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ht="15.75" customHeight="1" x14ac:dyDescent="0.2">
      <c r="A316" s="194"/>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ht="15.75" customHeight="1" x14ac:dyDescent="0.2">
      <c r="A317" s="194"/>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ht="15.75" customHeight="1" x14ac:dyDescent="0.2">
      <c r="A318" s="194"/>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ht="15.75" customHeight="1" x14ac:dyDescent="0.2">
      <c r="A319" s="194"/>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ht="15.75" customHeight="1" x14ac:dyDescent="0.2">
      <c r="A320" s="194"/>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ht="15.75" customHeight="1" x14ac:dyDescent="0.2">
      <c r="A321" s="194"/>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ht="15.75" customHeight="1" x14ac:dyDescent="0.2">
      <c r="A322" s="194"/>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ht="15.75" customHeight="1" x14ac:dyDescent="0.2">
      <c r="A323" s="194"/>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ht="15.75" customHeight="1" x14ac:dyDescent="0.2">
      <c r="A324" s="194"/>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ht="15.75" customHeight="1" x14ac:dyDescent="0.2">
      <c r="A325" s="194"/>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ht="15.75" customHeight="1" x14ac:dyDescent="0.2">
      <c r="A326" s="194"/>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ht="15.75" customHeight="1" x14ac:dyDescent="0.2">
      <c r="A327" s="194"/>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ht="15.75" customHeight="1" x14ac:dyDescent="0.2">
      <c r="A328" s="194"/>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ht="15.75" customHeight="1" x14ac:dyDescent="0.2">
      <c r="A329" s="194"/>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ht="15.75" customHeight="1" x14ac:dyDescent="0.2">
      <c r="A330" s="194"/>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ht="15.75" customHeight="1" x14ac:dyDescent="0.2">
      <c r="A331" s="194"/>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ht="15.75" customHeight="1" x14ac:dyDescent="0.2">
      <c r="A332" s="194"/>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ht="15.75" customHeight="1" x14ac:dyDescent="0.2">
      <c r="A333" s="194"/>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ht="15.75" customHeight="1" x14ac:dyDescent="0.2">
      <c r="A334" s="194"/>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ht="15.75" customHeight="1" x14ac:dyDescent="0.2">
      <c r="A335" s="194"/>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ht="15.75" customHeight="1" x14ac:dyDescent="0.2">
      <c r="A336" s="194"/>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ht="15.75" customHeight="1" x14ac:dyDescent="0.2">
      <c r="A337" s="194"/>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ht="15.75" customHeight="1" x14ac:dyDescent="0.2">
      <c r="A338" s="194"/>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ht="15.75" customHeight="1" x14ac:dyDescent="0.2">
      <c r="A339" s="194"/>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ht="15.75" customHeight="1" x14ac:dyDescent="0.2">
      <c r="A340" s="194"/>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ht="15.75" customHeight="1" x14ac:dyDescent="0.2">
      <c r="A341" s="194"/>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ht="15.75" customHeight="1" x14ac:dyDescent="0.2">
      <c r="A342" s="194"/>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ht="15.75" customHeight="1" x14ac:dyDescent="0.2">
      <c r="A343" s="194"/>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ht="15.75" customHeight="1" x14ac:dyDescent="0.2">
      <c r="A344" s="194"/>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ht="15.75" customHeight="1" x14ac:dyDescent="0.2">
      <c r="A345" s="194"/>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ht="15.75" customHeight="1" x14ac:dyDescent="0.2">
      <c r="A346" s="194"/>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ht="15.75" customHeight="1" x14ac:dyDescent="0.2">
      <c r="A347" s="194"/>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ht="15.75" customHeight="1" x14ac:dyDescent="0.2">
      <c r="A348" s="194"/>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ht="15.75" customHeight="1" x14ac:dyDescent="0.2">
      <c r="A349" s="194"/>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ht="15.75" customHeight="1" x14ac:dyDescent="0.2">
      <c r="A350" s="194"/>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ht="15.75" customHeight="1" x14ac:dyDescent="0.2">
      <c r="A351" s="194"/>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ht="15.75" customHeight="1" x14ac:dyDescent="0.2">
      <c r="A352" s="194"/>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ht="15.75" customHeight="1" x14ac:dyDescent="0.2">
      <c r="A353" s="194"/>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ht="15.75" customHeight="1" x14ac:dyDescent="0.2">
      <c r="A354" s="194"/>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row>
    <row r="355" spans="1:26" ht="15.75" customHeight="1" x14ac:dyDescent="0.2">
      <c r="A355" s="194"/>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row>
    <row r="356" spans="1:26" ht="15.75" customHeight="1" x14ac:dyDescent="0.2">
      <c r="A356" s="194"/>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row>
    <row r="357" spans="1:26" ht="15.75" customHeight="1" x14ac:dyDescent="0.2">
      <c r="A357" s="194"/>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ht="15.75" customHeight="1" x14ac:dyDescent="0.2">
      <c r="A358" s="194"/>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row>
    <row r="359" spans="1:26" ht="15.75" customHeight="1" x14ac:dyDescent="0.2">
      <c r="A359" s="194"/>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row>
    <row r="360" spans="1:26" ht="15.75" customHeight="1" x14ac:dyDescent="0.2">
      <c r="A360" s="194"/>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row>
    <row r="361" spans="1:26" ht="15.75" customHeight="1" x14ac:dyDescent="0.2">
      <c r="A361" s="194"/>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row>
    <row r="362" spans="1:26" ht="15.75" customHeight="1" x14ac:dyDescent="0.2">
      <c r="A362" s="194"/>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row>
    <row r="363" spans="1:26" ht="15.75" customHeight="1" x14ac:dyDescent="0.2">
      <c r="A363" s="194"/>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ht="15.75" customHeight="1" x14ac:dyDescent="0.2">
      <c r="A364" s="194"/>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row>
    <row r="365" spans="1:26" ht="15.75" customHeight="1" x14ac:dyDescent="0.2">
      <c r="A365" s="194"/>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row>
    <row r="366" spans="1:26" ht="15.75" customHeight="1" x14ac:dyDescent="0.2">
      <c r="A366" s="194"/>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row>
    <row r="367" spans="1:26" ht="15.75" customHeight="1" x14ac:dyDescent="0.2">
      <c r="A367" s="194"/>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row>
    <row r="368" spans="1:26" ht="15.75" customHeight="1" x14ac:dyDescent="0.2">
      <c r="A368" s="194"/>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row>
    <row r="369" spans="1:26" ht="15.75" customHeight="1" x14ac:dyDescent="0.2">
      <c r="A369" s="194"/>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ht="15.75" customHeight="1" x14ac:dyDescent="0.2">
      <c r="A370" s="194"/>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ht="15.75" customHeight="1" x14ac:dyDescent="0.2">
      <c r="A371" s="194"/>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row>
    <row r="372" spans="1:26" ht="15.75" customHeight="1" x14ac:dyDescent="0.2">
      <c r="A372" s="194"/>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row>
    <row r="373" spans="1:26" ht="15.75" customHeight="1" x14ac:dyDescent="0.2">
      <c r="A373" s="194"/>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row>
    <row r="374" spans="1:26" ht="15.75" customHeight="1" x14ac:dyDescent="0.2">
      <c r="A374" s="194"/>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row>
    <row r="375" spans="1:26" ht="15.75" customHeight="1" x14ac:dyDescent="0.2">
      <c r="A375" s="194"/>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row>
    <row r="376" spans="1:26" ht="15.75" customHeight="1" x14ac:dyDescent="0.2">
      <c r="A376" s="194"/>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row>
    <row r="377" spans="1:26" ht="15.75" customHeight="1" x14ac:dyDescent="0.2">
      <c r="A377" s="194"/>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row>
    <row r="378" spans="1:26" ht="15.75" customHeight="1" x14ac:dyDescent="0.2">
      <c r="A378" s="194"/>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row>
    <row r="379" spans="1:26" ht="15.75" customHeight="1" x14ac:dyDescent="0.2">
      <c r="A379" s="194"/>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ht="15.75" customHeight="1" x14ac:dyDescent="0.2">
      <c r="A380" s="194"/>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ht="15.75" customHeight="1" x14ac:dyDescent="0.2">
      <c r="A381" s="194"/>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ht="15.75" customHeight="1" x14ac:dyDescent="0.2">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ht="15.75" customHeight="1" x14ac:dyDescent="0.2">
      <c r="A383" s="194"/>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row>
    <row r="384" spans="1:26" ht="15.75" customHeight="1" x14ac:dyDescent="0.2">
      <c r="A384" s="194"/>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row>
    <row r="385" spans="1:26" ht="15.75" customHeight="1" x14ac:dyDescent="0.2">
      <c r="A385" s="194"/>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ht="15.75" customHeight="1" x14ac:dyDescent="0.2">
      <c r="A386" s="194"/>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row>
    <row r="387" spans="1:26" ht="15.75" customHeight="1" x14ac:dyDescent="0.2">
      <c r="A387" s="194"/>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row>
    <row r="388" spans="1:26" ht="15.75" customHeight="1" x14ac:dyDescent="0.2">
      <c r="A388" s="194"/>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row>
    <row r="389" spans="1:26" ht="15.75" customHeight="1" x14ac:dyDescent="0.2">
      <c r="A389" s="194"/>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ht="15.75" customHeight="1" x14ac:dyDescent="0.2">
      <c r="A390" s="194"/>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ht="15.75" customHeight="1" x14ac:dyDescent="0.2">
      <c r="A391" s="194"/>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ht="15.75" customHeight="1" x14ac:dyDescent="0.2">
      <c r="A392" s="194"/>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ht="15.75" customHeight="1" x14ac:dyDescent="0.2">
      <c r="A393" s="194"/>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row>
    <row r="394" spans="1:26" ht="15.75" customHeight="1" x14ac:dyDescent="0.2">
      <c r="A394" s="194"/>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ht="15.75" customHeight="1" x14ac:dyDescent="0.2">
      <c r="A395" s="194"/>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row>
    <row r="396" spans="1:26" ht="15.75" customHeight="1" x14ac:dyDescent="0.2">
      <c r="A396" s="194"/>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row>
    <row r="397" spans="1:26" ht="15.75" customHeight="1" x14ac:dyDescent="0.2">
      <c r="A397" s="194"/>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row>
    <row r="398" spans="1:26" ht="15.75" customHeight="1" x14ac:dyDescent="0.2">
      <c r="A398" s="194"/>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row>
    <row r="399" spans="1:26" ht="15.75" customHeight="1" x14ac:dyDescent="0.2">
      <c r="A399" s="194"/>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row>
    <row r="400" spans="1:26" ht="15.75" customHeight="1" x14ac:dyDescent="0.2">
      <c r="A400" s="194"/>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ht="15.75" customHeight="1" x14ac:dyDescent="0.2">
      <c r="A401" s="194"/>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ht="15.75" customHeight="1" x14ac:dyDescent="0.2">
      <c r="A402" s="194"/>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ht="15.75" customHeight="1" x14ac:dyDescent="0.2">
      <c r="A403" s="194"/>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ht="15.75" customHeight="1" x14ac:dyDescent="0.2">
      <c r="A404" s="194"/>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row>
    <row r="405" spans="1:26" ht="15.75" customHeight="1" x14ac:dyDescent="0.2">
      <c r="A405" s="194"/>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row>
    <row r="406" spans="1:26" ht="15.75" customHeight="1" x14ac:dyDescent="0.2">
      <c r="A406" s="194"/>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row>
    <row r="407" spans="1:26" ht="15.75" customHeight="1" x14ac:dyDescent="0.2">
      <c r="A407" s="194"/>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row>
    <row r="408" spans="1:26" ht="15.75" customHeight="1" x14ac:dyDescent="0.2">
      <c r="A408" s="194"/>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row>
    <row r="409" spans="1:26" ht="15.75" customHeight="1" x14ac:dyDescent="0.2">
      <c r="A409" s="194"/>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row>
    <row r="410" spans="1:26" ht="15.75" customHeight="1" x14ac:dyDescent="0.2">
      <c r="A410" s="194"/>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row>
    <row r="411" spans="1:26" ht="15.75" customHeight="1" x14ac:dyDescent="0.2">
      <c r="A411" s="194"/>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ht="15.75" customHeight="1" x14ac:dyDescent="0.2">
      <c r="A412" s="194"/>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ht="15.75" customHeight="1" x14ac:dyDescent="0.2">
      <c r="A413" s="194"/>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row>
    <row r="414" spans="1:26" ht="15.75" customHeight="1" x14ac:dyDescent="0.2">
      <c r="A414" s="194"/>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row>
    <row r="415" spans="1:26" ht="15.75" customHeight="1" x14ac:dyDescent="0.2">
      <c r="A415" s="194"/>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row>
    <row r="416" spans="1:26" ht="15.75" customHeight="1" x14ac:dyDescent="0.2">
      <c r="A416" s="194"/>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row>
    <row r="417" spans="1:26" ht="15.75" customHeight="1" x14ac:dyDescent="0.2">
      <c r="A417" s="194"/>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row>
    <row r="418" spans="1:26" ht="15.75" customHeight="1" x14ac:dyDescent="0.2">
      <c r="A418" s="194"/>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ht="15.75" customHeight="1" x14ac:dyDescent="0.2">
      <c r="A419" s="194"/>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row>
    <row r="420" spans="1:26" ht="15.75" customHeight="1" x14ac:dyDescent="0.2">
      <c r="A420" s="194"/>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row>
    <row r="421" spans="1:26" ht="15.75" customHeight="1" x14ac:dyDescent="0.2">
      <c r="A421" s="194"/>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row>
    <row r="422" spans="1:26" ht="15.75" customHeight="1" x14ac:dyDescent="0.2">
      <c r="A422" s="194"/>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row>
    <row r="423" spans="1:26" ht="15.75" customHeight="1" x14ac:dyDescent="0.2">
      <c r="A423" s="194"/>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row>
    <row r="424" spans="1:26" ht="15.75" customHeight="1" x14ac:dyDescent="0.2">
      <c r="A424" s="194"/>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row>
    <row r="425" spans="1:26" ht="15.75" customHeight="1" x14ac:dyDescent="0.2">
      <c r="A425" s="194"/>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row>
    <row r="426" spans="1:26" ht="15.75" customHeight="1" x14ac:dyDescent="0.2">
      <c r="A426" s="194"/>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ht="15.75" customHeight="1" x14ac:dyDescent="0.2">
      <c r="A427" s="194"/>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row>
    <row r="428" spans="1:26" ht="15.75" customHeight="1" x14ac:dyDescent="0.2">
      <c r="A428" s="194"/>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row>
    <row r="429" spans="1:26" ht="15.75" customHeight="1" x14ac:dyDescent="0.2">
      <c r="A429" s="194"/>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row>
    <row r="430" spans="1:26" ht="15.75" customHeight="1" x14ac:dyDescent="0.2">
      <c r="A430" s="194"/>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ht="15.75" customHeight="1" x14ac:dyDescent="0.2">
      <c r="A431" s="194"/>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row>
    <row r="432" spans="1:26" ht="15.75" customHeight="1" x14ac:dyDescent="0.2">
      <c r="A432" s="194"/>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ht="15.75" customHeight="1" x14ac:dyDescent="0.2">
      <c r="A433" s="194"/>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ht="15.75" customHeight="1" x14ac:dyDescent="0.2">
      <c r="A434" s="194"/>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ht="15.75" customHeight="1" x14ac:dyDescent="0.2">
      <c r="A435" s="194"/>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ht="15.75" customHeight="1" x14ac:dyDescent="0.2">
      <c r="A436" s="194"/>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row>
    <row r="437" spans="1:26" ht="15.75" customHeight="1" x14ac:dyDescent="0.2">
      <c r="A437" s="194"/>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row>
    <row r="438" spans="1:26" ht="15.75" customHeight="1" x14ac:dyDescent="0.2">
      <c r="A438" s="194"/>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row>
    <row r="439" spans="1:26" ht="15.75" customHeight="1" x14ac:dyDescent="0.2">
      <c r="A439" s="194"/>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ht="15.75" customHeight="1" x14ac:dyDescent="0.2">
      <c r="A440" s="194"/>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row>
    <row r="441" spans="1:26" ht="15.75" customHeight="1" x14ac:dyDescent="0.2">
      <c r="A441" s="194"/>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row>
    <row r="442" spans="1:26" ht="15.75" customHeight="1" x14ac:dyDescent="0.2">
      <c r="A442" s="194"/>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row>
    <row r="443" spans="1:26" ht="15.75" customHeight="1" x14ac:dyDescent="0.2">
      <c r="A443" s="194"/>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row>
    <row r="444" spans="1:26" ht="15.75" customHeight="1" x14ac:dyDescent="0.2">
      <c r="A444" s="194"/>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row>
    <row r="445" spans="1:26" ht="15.75" customHeight="1" x14ac:dyDescent="0.2">
      <c r="A445" s="194"/>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ht="15.75" customHeight="1" x14ac:dyDescent="0.2">
      <c r="A446" s="194"/>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ht="15.75" customHeight="1" x14ac:dyDescent="0.2">
      <c r="A447" s="194"/>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row>
    <row r="448" spans="1:26" ht="15.75" customHeight="1" x14ac:dyDescent="0.2">
      <c r="A448" s="194"/>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row>
    <row r="449" spans="1:26" ht="15.75" customHeight="1" x14ac:dyDescent="0.2">
      <c r="A449" s="194"/>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row>
    <row r="450" spans="1:26" ht="15.75" customHeight="1" x14ac:dyDescent="0.2">
      <c r="A450" s="194"/>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row>
    <row r="451" spans="1:26" ht="15.75" customHeight="1" x14ac:dyDescent="0.2">
      <c r="A451" s="194"/>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row>
    <row r="452" spans="1:26" ht="15.75" customHeight="1" x14ac:dyDescent="0.2">
      <c r="A452" s="194"/>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row>
    <row r="453" spans="1:26" ht="15.75" customHeight="1" x14ac:dyDescent="0.2">
      <c r="A453" s="194"/>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row>
    <row r="454" spans="1:26" ht="15.75" customHeight="1" x14ac:dyDescent="0.2">
      <c r="A454" s="194"/>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row>
    <row r="455" spans="1:26" ht="15.75" customHeight="1" x14ac:dyDescent="0.2">
      <c r="A455" s="194"/>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row>
    <row r="456" spans="1:26" ht="15.75" customHeight="1" x14ac:dyDescent="0.2">
      <c r="A456" s="194"/>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row>
    <row r="457" spans="1:26" ht="15.75" customHeight="1" x14ac:dyDescent="0.2">
      <c r="A457" s="194"/>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row>
    <row r="458" spans="1:26" ht="15.75" customHeight="1" x14ac:dyDescent="0.2">
      <c r="A458" s="194"/>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row>
    <row r="459" spans="1:26" ht="15.75" customHeight="1" x14ac:dyDescent="0.2">
      <c r="A459" s="194"/>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row>
    <row r="460" spans="1:26" ht="15.75" customHeight="1" x14ac:dyDescent="0.2">
      <c r="A460" s="194"/>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row>
    <row r="461" spans="1:26" ht="15.75" customHeight="1" x14ac:dyDescent="0.2">
      <c r="A461" s="194"/>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row>
    <row r="462" spans="1:26" ht="15.75" customHeight="1" x14ac:dyDescent="0.2">
      <c r="A462" s="194"/>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row>
    <row r="463" spans="1:26" ht="15.75" customHeight="1" x14ac:dyDescent="0.2">
      <c r="A463" s="194"/>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row>
    <row r="464" spans="1:26" ht="15.75" customHeight="1" x14ac:dyDescent="0.2">
      <c r="A464" s="194"/>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row>
    <row r="465" spans="1:26" ht="15.75" customHeight="1" x14ac:dyDescent="0.2">
      <c r="A465" s="194"/>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row>
    <row r="466" spans="1:26" ht="15.75" customHeight="1" x14ac:dyDescent="0.2">
      <c r="A466" s="194"/>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row>
    <row r="467" spans="1:26" ht="15.75" customHeight="1" x14ac:dyDescent="0.2">
      <c r="A467" s="194"/>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row>
    <row r="468" spans="1:26" ht="15.75" customHeight="1" x14ac:dyDescent="0.2">
      <c r="A468" s="194"/>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row>
    <row r="469" spans="1:26" ht="15.75" customHeight="1" x14ac:dyDescent="0.2">
      <c r="A469" s="194"/>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row>
    <row r="470" spans="1:26" ht="15.75" customHeight="1" x14ac:dyDescent="0.2">
      <c r="A470" s="194"/>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row>
    <row r="471" spans="1:26" ht="15.75" customHeight="1" x14ac:dyDescent="0.2">
      <c r="A471" s="194"/>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row>
    <row r="472" spans="1:26" ht="15.75" customHeight="1" x14ac:dyDescent="0.2">
      <c r="A472" s="194"/>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row>
    <row r="473" spans="1:26" ht="15.75" customHeight="1" x14ac:dyDescent="0.2">
      <c r="A473" s="194"/>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row>
    <row r="474" spans="1:26" ht="15.75" customHeight="1" x14ac:dyDescent="0.2">
      <c r="A474" s="194"/>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row>
    <row r="475" spans="1:26" ht="15.75" customHeight="1" x14ac:dyDescent="0.2">
      <c r="A475" s="194"/>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row>
    <row r="476" spans="1:26" ht="15.75" customHeight="1" x14ac:dyDescent="0.2">
      <c r="A476" s="194"/>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row>
    <row r="477" spans="1:26" ht="15.75" customHeight="1" x14ac:dyDescent="0.2">
      <c r="A477" s="194"/>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row>
    <row r="478" spans="1:26" ht="15.75" customHeight="1" x14ac:dyDescent="0.2">
      <c r="A478" s="194"/>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row>
    <row r="479" spans="1:26" ht="15.75" customHeight="1" x14ac:dyDescent="0.2">
      <c r="A479" s="194"/>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row>
    <row r="480" spans="1:26" ht="15.75" customHeight="1" x14ac:dyDescent="0.2">
      <c r="A480" s="194"/>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ht="15.75" customHeight="1" x14ac:dyDescent="0.2">
      <c r="A481" s="194"/>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ht="15.75" customHeight="1" x14ac:dyDescent="0.2">
      <c r="A482" s="194"/>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ht="15.75" customHeight="1" x14ac:dyDescent="0.2">
      <c r="A483" s="194"/>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row>
    <row r="484" spans="1:26" ht="15.75" customHeight="1" x14ac:dyDescent="0.2">
      <c r="A484" s="194"/>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row>
    <row r="485" spans="1:26" ht="15.75" customHeight="1" x14ac:dyDescent="0.2">
      <c r="A485" s="194"/>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row>
    <row r="486" spans="1:26" ht="15.75" customHeight="1" x14ac:dyDescent="0.2">
      <c r="A486" s="194"/>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ht="15.75" customHeight="1" x14ac:dyDescent="0.2">
      <c r="A487" s="194"/>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ht="15.75" customHeight="1" x14ac:dyDescent="0.2">
      <c r="A488" s="194"/>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row>
    <row r="489" spans="1:26" ht="15.75" customHeight="1" x14ac:dyDescent="0.2">
      <c r="A489" s="194"/>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row>
    <row r="490" spans="1:26" ht="15.75" customHeight="1" x14ac:dyDescent="0.2">
      <c r="A490" s="194"/>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row>
    <row r="491" spans="1:26" ht="15.75" customHeight="1" x14ac:dyDescent="0.2">
      <c r="A491" s="194"/>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row>
    <row r="492" spans="1:26" ht="15.75" customHeight="1" x14ac:dyDescent="0.2">
      <c r="A492" s="194"/>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ht="15.75" customHeight="1" x14ac:dyDescent="0.2">
      <c r="A493" s="194"/>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row>
    <row r="494" spans="1:26" ht="15.75" customHeight="1" x14ac:dyDescent="0.2">
      <c r="A494" s="194"/>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row>
    <row r="495" spans="1:26" ht="15.75" customHeight="1" x14ac:dyDescent="0.2">
      <c r="A495" s="194"/>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row>
    <row r="496" spans="1:26" ht="15.75" customHeight="1" x14ac:dyDescent="0.2">
      <c r="A496" s="194"/>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row>
    <row r="497" spans="1:26" ht="15.75" customHeight="1" x14ac:dyDescent="0.2">
      <c r="A497" s="194"/>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row>
    <row r="498" spans="1:26" ht="15.75" customHeight="1" x14ac:dyDescent="0.2">
      <c r="A498" s="194"/>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row>
    <row r="499" spans="1:26" ht="15.75" customHeight="1" x14ac:dyDescent="0.2">
      <c r="A499" s="194"/>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row>
    <row r="500" spans="1:26" ht="15.75" customHeight="1" x14ac:dyDescent="0.2">
      <c r="A500" s="194"/>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row>
    <row r="501" spans="1:26" ht="15.75" customHeight="1" x14ac:dyDescent="0.2">
      <c r="A501" s="194"/>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row>
    <row r="502" spans="1:26" ht="15.75" customHeight="1" x14ac:dyDescent="0.2">
      <c r="A502" s="194"/>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row>
    <row r="503" spans="1:26" ht="15.75" customHeight="1" x14ac:dyDescent="0.2">
      <c r="A503" s="194"/>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ht="15.75" customHeight="1" x14ac:dyDescent="0.2">
      <c r="A504" s="194"/>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row>
    <row r="505" spans="1:26" ht="15.75" customHeight="1" x14ac:dyDescent="0.2">
      <c r="A505" s="194"/>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row>
    <row r="506" spans="1:26" ht="15.75" customHeight="1" x14ac:dyDescent="0.2">
      <c r="A506" s="194"/>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ht="15.75" customHeight="1" x14ac:dyDescent="0.2">
      <c r="A507" s="194"/>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ht="15.75" customHeight="1" x14ac:dyDescent="0.2">
      <c r="A508" s="194"/>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ht="15.75" customHeight="1" x14ac:dyDescent="0.2">
      <c r="A509" s="194"/>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ht="15.75" customHeight="1" x14ac:dyDescent="0.2">
      <c r="A510" s="194"/>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row>
    <row r="511" spans="1:26" ht="15.75" customHeight="1" x14ac:dyDescent="0.2">
      <c r="A511" s="194"/>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row>
    <row r="512" spans="1:26" ht="15.75" customHeight="1" x14ac:dyDescent="0.2">
      <c r="A512" s="194"/>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row>
    <row r="513" spans="1:26" ht="15.75" customHeight="1" x14ac:dyDescent="0.2">
      <c r="A513" s="194"/>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ht="15.75" customHeight="1" x14ac:dyDescent="0.2">
      <c r="A514" s="194"/>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ht="15.75" customHeight="1" x14ac:dyDescent="0.2">
      <c r="A515" s="194"/>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ht="15.75" customHeight="1" x14ac:dyDescent="0.2">
      <c r="A516" s="194"/>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ht="15.75" customHeight="1" x14ac:dyDescent="0.2">
      <c r="A517" s="194"/>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ht="15.75" customHeight="1" x14ac:dyDescent="0.2">
      <c r="A518" s="194"/>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row>
    <row r="519" spans="1:26" ht="15.75" customHeight="1" x14ac:dyDescent="0.2">
      <c r="A519" s="194"/>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row>
    <row r="520" spans="1:26" ht="15.75" customHeight="1" x14ac:dyDescent="0.2">
      <c r="A520" s="194"/>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row>
    <row r="521" spans="1:26" ht="15.75" customHeight="1" x14ac:dyDescent="0.2">
      <c r="A521" s="194"/>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row>
    <row r="522" spans="1:26" ht="15.75" customHeight="1" x14ac:dyDescent="0.2">
      <c r="A522" s="194"/>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row>
    <row r="523" spans="1:26" ht="15.75" customHeight="1" x14ac:dyDescent="0.2">
      <c r="A523" s="194"/>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row>
    <row r="524" spans="1:26" ht="15.75" customHeight="1" x14ac:dyDescent="0.2">
      <c r="A524" s="194"/>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ht="15.75" customHeight="1" x14ac:dyDescent="0.2">
      <c r="A525" s="194"/>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row>
    <row r="526" spans="1:26" ht="15.75" customHeight="1" x14ac:dyDescent="0.2">
      <c r="A526" s="194"/>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row>
    <row r="527" spans="1:26" ht="15.75" customHeight="1" x14ac:dyDescent="0.2">
      <c r="A527" s="194"/>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row>
    <row r="528" spans="1:26" ht="15.75" customHeight="1" x14ac:dyDescent="0.2">
      <c r="A528" s="194"/>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ht="15.75" customHeight="1" x14ac:dyDescent="0.2">
      <c r="A529" s="194"/>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ht="15.75" customHeight="1" x14ac:dyDescent="0.2">
      <c r="A530" s="194"/>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ht="15.75" customHeight="1" x14ac:dyDescent="0.2">
      <c r="A531" s="194"/>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ht="15.75" customHeight="1" x14ac:dyDescent="0.2">
      <c r="A532" s="194"/>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row>
    <row r="533" spans="1:26" ht="15.75" customHeight="1" x14ac:dyDescent="0.2">
      <c r="A533" s="194"/>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row>
    <row r="534" spans="1:26" ht="15.75" customHeight="1" x14ac:dyDescent="0.2">
      <c r="A534" s="194"/>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row>
    <row r="535" spans="1:26" ht="15.75" customHeight="1" x14ac:dyDescent="0.2">
      <c r="A535" s="194"/>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ht="15.75" customHeight="1" x14ac:dyDescent="0.2">
      <c r="A536" s="194"/>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row>
    <row r="537" spans="1:26" ht="15.75" customHeight="1" x14ac:dyDescent="0.2">
      <c r="A537" s="194"/>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ht="15.75" customHeight="1" x14ac:dyDescent="0.2">
      <c r="A538" s="194"/>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ht="15.75" customHeight="1" x14ac:dyDescent="0.2">
      <c r="A539" s="194"/>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ht="15.75" customHeight="1" x14ac:dyDescent="0.2">
      <c r="A540" s="194"/>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ht="15.75" customHeight="1" x14ac:dyDescent="0.2">
      <c r="A541" s="194"/>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row>
    <row r="542" spans="1:26" ht="15.75" customHeight="1" x14ac:dyDescent="0.2">
      <c r="A542" s="194"/>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row>
    <row r="543" spans="1:26" ht="15.75" customHeight="1" x14ac:dyDescent="0.2">
      <c r="A543" s="194"/>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row>
    <row r="544" spans="1:26" ht="15.75" customHeight="1" x14ac:dyDescent="0.2">
      <c r="A544" s="194"/>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row>
    <row r="545" spans="1:26" ht="15.75" customHeight="1" x14ac:dyDescent="0.2">
      <c r="A545" s="194"/>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row>
    <row r="546" spans="1:26" ht="15.75" customHeight="1" x14ac:dyDescent="0.2">
      <c r="A546" s="194"/>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row>
    <row r="547" spans="1:26" ht="15.75" customHeight="1" x14ac:dyDescent="0.2">
      <c r="A547" s="194"/>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row>
    <row r="548" spans="1:26" ht="15.75" customHeight="1" x14ac:dyDescent="0.2">
      <c r="A548" s="194"/>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row>
    <row r="549" spans="1:26" ht="15.75" customHeight="1" x14ac:dyDescent="0.2">
      <c r="A549" s="194"/>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row>
    <row r="550" spans="1:26" ht="15.75" customHeight="1" x14ac:dyDescent="0.2">
      <c r="A550" s="194"/>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row>
    <row r="551" spans="1:26" ht="15.75" customHeight="1" x14ac:dyDescent="0.2">
      <c r="A551" s="194"/>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row>
    <row r="552" spans="1:26" ht="15.75" customHeight="1" x14ac:dyDescent="0.2">
      <c r="A552" s="194"/>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row>
    <row r="553" spans="1:26" ht="15.75" customHeight="1" x14ac:dyDescent="0.2">
      <c r="A553" s="194"/>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row>
    <row r="554" spans="1:26" ht="15.75" customHeight="1" x14ac:dyDescent="0.2">
      <c r="A554" s="194"/>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row>
    <row r="555" spans="1:26" ht="15.75" customHeight="1" x14ac:dyDescent="0.2">
      <c r="A555" s="194"/>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ht="15.75" customHeight="1" x14ac:dyDescent="0.2">
      <c r="A556" s="194"/>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ht="15.75" customHeight="1" x14ac:dyDescent="0.2">
      <c r="A557" s="194"/>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ht="15.75" customHeight="1" x14ac:dyDescent="0.2">
      <c r="A558" s="194"/>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row>
    <row r="559" spans="1:26" ht="15.75" customHeight="1" x14ac:dyDescent="0.2">
      <c r="A559" s="194"/>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row>
    <row r="560" spans="1:26" ht="15.75" customHeight="1" x14ac:dyDescent="0.2">
      <c r="A560" s="194"/>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row>
    <row r="561" spans="1:26" ht="15.75" customHeight="1" x14ac:dyDescent="0.2">
      <c r="A561" s="194"/>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ht="15.75" customHeight="1" x14ac:dyDescent="0.2">
      <c r="A562" s="194"/>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ht="15.75" customHeight="1" x14ac:dyDescent="0.2">
      <c r="A563" s="194"/>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ht="15.75" customHeight="1" x14ac:dyDescent="0.2">
      <c r="A564" s="194"/>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row>
    <row r="565" spans="1:26" ht="15.75" customHeight="1" x14ac:dyDescent="0.2">
      <c r="A565" s="194"/>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row>
    <row r="566" spans="1:26" ht="15.75" customHeight="1" x14ac:dyDescent="0.2">
      <c r="A566" s="194"/>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ht="15.75" customHeight="1" x14ac:dyDescent="0.2">
      <c r="A567" s="194"/>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row>
    <row r="568" spans="1:26" ht="15.75" customHeight="1" x14ac:dyDescent="0.2">
      <c r="A568" s="194"/>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row>
    <row r="569" spans="1:26" ht="15.75" customHeight="1" x14ac:dyDescent="0.2">
      <c r="A569" s="194"/>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row>
    <row r="570" spans="1:26" ht="15.75" customHeight="1" x14ac:dyDescent="0.2">
      <c r="A570" s="194"/>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ht="15.75" customHeight="1" x14ac:dyDescent="0.2">
      <c r="A571" s="194"/>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row>
    <row r="572" spans="1:26" ht="15.75" customHeight="1" x14ac:dyDescent="0.2">
      <c r="A572" s="194"/>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ht="15.75" customHeight="1" x14ac:dyDescent="0.2">
      <c r="A573" s="194"/>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row>
    <row r="574" spans="1:26" ht="15.75" customHeight="1" x14ac:dyDescent="0.2">
      <c r="A574" s="194"/>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ht="15.75" customHeight="1" x14ac:dyDescent="0.2">
      <c r="A575" s="194"/>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row>
    <row r="576" spans="1:26" ht="15.75" customHeight="1" x14ac:dyDescent="0.2">
      <c r="A576" s="194"/>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row>
    <row r="577" spans="1:26" ht="15.75" customHeight="1" x14ac:dyDescent="0.2">
      <c r="A577" s="194"/>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row>
    <row r="578" spans="1:26" ht="15.75" customHeight="1" x14ac:dyDescent="0.2">
      <c r="A578" s="194"/>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ht="15.75" customHeight="1" x14ac:dyDescent="0.2">
      <c r="A579" s="194"/>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row>
    <row r="580" spans="1:26" ht="15.75" customHeight="1" x14ac:dyDescent="0.2">
      <c r="A580" s="194"/>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row>
    <row r="581" spans="1:26" ht="15.75" customHeight="1" x14ac:dyDescent="0.2">
      <c r="A581" s="194"/>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ht="15.75" customHeight="1" x14ac:dyDescent="0.2">
      <c r="A582" s="194"/>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ht="15.75" customHeight="1" x14ac:dyDescent="0.2">
      <c r="A583" s="194"/>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ht="15.75" customHeight="1" x14ac:dyDescent="0.2">
      <c r="A584" s="194"/>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row>
    <row r="585" spans="1:26" ht="15.75" customHeight="1" x14ac:dyDescent="0.2">
      <c r="A585" s="194"/>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row>
    <row r="586" spans="1:26" ht="15.75" customHeight="1" x14ac:dyDescent="0.2">
      <c r="A586" s="194"/>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ht="15.75" customHeight="1" x14ac:dyDescent="0.2">
      <c r="A587" s="194"/>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row>
    <row r="588" spans="1:26" ht="15.75" customHeight="1" x14ac:dyDescent="0.2">
      <c r="A588" s="194"/>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row>
    <row r="589" spans="1:26" ht="15.75" customHeight="1" x14ac:dyDescent="0.2">
      <c r="A589" s="194"/>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ht="15.75" customHeight="1" x14ac:dyDescent="0.2">
      <c r="A590" s="194"/>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ht="15.75" customHeight="1" x14ac:dyDescent="0.2">
      <c r="A591" s="194"/>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ht="15.75" customHeight="1" x14ac:dyDescent="0.2">
      <c r="A592" s="194"/>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row>
    <row r="593" spans="1:26" ht="15.75" customHeight="1" x14ac:dyDescent="0.2">
      <c r="A593" s="194"/>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row>
    <row r="594" spans="1:26" ht="15.75" customHeight="1" x14ac:dyDescent="0.2">
      <c r="A594" s="194"/>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row>
    <row r="595" spans="1:26" ht="15.75" customHeight="1" x14ac:dyDescent="0.2">
      <c r="A595" s="194"/>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ht="15.75" customHeight="1" x14ac:dyDescent="0.2">
      <c r="A596" s="194"/>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row>
    <row r="597" spans="1:26" ht="15.75" customHeight="1" x14ac:dyDescent="0.2">
      <c r="A597" s="194"/>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row>
    <row r="598" spans="1:26" ht="15.75" customHeight="1" x14ac:dyDescent="0.2">
      <c r="A598" s="194"/>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ht="15.75" customHeight="1" x14ac:dyDescent="0.2">
      <c r="A599" s="194"/>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row>
    <row r="600" spans="1:26" ht="15.75" customHeight="1" x14ac:dyDescent="0.2">
      <c r="A600" s="194"/>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row>
    <row r="601" spans="1:26" ht="15.75" customHeight="1" x14ac:dyDescent="0.2">
      <c r="A601" s="194"/>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row>
    <row r="602" spans="1:26" ht="15.75" customHeight="1" x14ac:dyDescent="0.2">
      <c r="A602" s="194"/>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ht="15.75" customHeight="1" x14ac:dyDescent="0.2">
      <c r="A603" s="194"/>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row>
    <row r="604" spans="1:26" ht="15.75" customHeight="1" x14ac:dyDescent="0.2">
      <c r="A604" s="194"/>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row>
    <row r="605" spans="1:26" ht="15.75" customHeight="1" x14ac:dyDescent="0.2">
      <c r="A605" s="194"/>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ht="15.75" customHeight="1" x14ac:dyDescent="0.2">
      <c r="A606" s="194"/>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ht="15.75" customHeight="1" x14ac:dyDescent="0.2">
      <c r="A607" s="194"/>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row>
    <row r="608" spans="1:26" ht="15.75" customHeight="1" x14ac:dyDescent="0.2">
      <c r="A608" s="194"/>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row>
    <row r="609" spans="1:26" ht="15.75" customHeight="1" x14ac:dyDescent="0.2">
      <c r="A609" s="194"/>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row>
    <row r="610" spans="1:26" ht="15.75" customHeight="1" x14ac:dyDescent="0.2">
      <c r="A610" s="194"/>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row>
    <row r="611" spans="1:26" ht="15.75" customHeight="1" x14ac:dyDescent="0.2">
      <c r="A611" s="194"/>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ht="15.75" customHeight="1" x14ac:dyDescent="0.2">
      <c r="A612" s="194"/>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row>
    <row r="613" spans="1:26" ht="15.75" customHeight="1" x14ac:dyDescent="0.2">
      <c r="A613" s="194"/>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row>
    <row r="614" spans="1:26" ht="15.75" customHeight="1" x14ac:dyDescent="0.2">
      <c r="A614" s="194"/>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row>
    <row r="615" spans="1:26" ht="15.75" customHeight="1" x14ac:dyDescent="0.2">
      <c r="A615" s="194"/>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row>
    <row r="616" spans="1:26" ht="15.75" customHeight="1" x14ac:dyDescent="0.2">
      <c r="A616" s="194"/>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row>
    <row r="617" spans="1:26" ht="15.75" customHeight="1" x14ac:dyDescent="0.2">
      <c r="A617" s="194"/>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row>
    <row r="618" spans="1:26" ht="15.75" customHeight="1" x14ac:dyDescent="0.2">
      <c r="A618" s="194"/>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row>
    <row r="619" spans="1:26" ht="15.75" customHeight="1" x14ac:dyDescent="0.2">
      <c r="A619" s="194"/>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row>
    <row r="620" spans="1:26" ht="15.75" customHeight="1" x14ac:dyDescent="0.2">
      <c r="A620" s="194"/>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row>
    <row r="621" spans="1:26" ht="15.75" customHeight="1" x14ac:dyDescent="0.2">
      <c r="A621" s="194"/>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row>
    <row r="622" spans="1:26" ht="15.75" customHeight="1" x14ac:dyDescent="0.2">
      <c r="A622" s="194"/>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row>
    <row r="623" spans="1:26" ht="15.75" customHeight="1" x14ac:dyDescent="0.2">
      <c r="A623" s="194"/>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row>
    <row r="624" spans="1:26" ht="15.75" customHeight="1" x14ac:dyDescent="0.2">
      <c r="A624" s="194"/>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row>
    <row r="625" spans="1:26" ht="15.75" customHeight="1" x14ac:dyDescent="0.2">
      <c r="A625" s="194"/>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ht="15.75" customHeight="1" x14ac:dyDescent="0.2">
      <c r="A626" s="194"/>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ht="15.75" customHeight="1" x14ac:dyDescent="0.2">
      <c r="A627" s="194"/>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row>
    <row r="628" spans="1:26" ht="15.75" customHeight="1" x14ac:dyDescent="0.2">
      <c r="A628" s="194"/>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row>
    <row r="629" spans="1:26" ht="15.75" customHeight="1" x14ac:dyDescent="0.2">
      <c r="A629" s="194"/>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row>
    <row r="630" spans="1:26" ht="15.75" customHeight="1" x14ac:dyDescent="0.2">
      <c r="A630" s="194"/>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row>
    <row r="631" spans="1:26" ht="15.75" customHeight="1" x14ac:dyDescent="0.2">
      <c r="A631" s="194"/>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row>
    <row r="632" spans="1:26" ht="15.75" customHeight="1" x14ac:dyDescent="0.2">
      <c r="A632" s="194"/>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row>
    <row r="633" spans="1:26" ht="15.75" customHeight="1" x14ac:dyDescent="0.2">
      <c r="A633" s="194"/>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row>
    <row r="634" spans="1:26" ht="15.75" customHeight="1" x14ac:dyDescent="0.2">
      <c r="A634" s="194"/>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row>
    <row r="635" spans="1:26" ht="15.75" customHeight="1" x14ac:dyDescent="0.2">
      <c r="A635" s="194"/>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row>
    <row r="636" spans="1:26" ht="15.75" customHeight="1" x14ac:dyDescent="0.2">
      <c r="A636" s="194"/>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row>
    <row r="637" spans="1:26" ht="15.75" customHeight="1" x14ac:dyDescent="0.2">
      <c r="A637" s="194"/>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row>
    <row r="638" spans="1:26" ht="15.75" customHeight="1" x14ac:dyDescent="0.2">
      <c r="A638" s="194"/>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row>
    <row r="639" spans="1:26" ht="15.75" customHeight="1" x14ac:dyDescent="0.2">
      <c r="A639" s="194"/>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row>
    <row r="640" spans="1:26" ht="15.75" customHeight="1" x14ac:dyDescent="0.2">
      <c r="A640" s="194"/>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row>
    <row r="641" spans="1:26" ht="15.75" customHeight="1" x14ac:dyDescent="0.2">
      <c r="A641" s="194"/>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row>
    <row r="642" spans="1:26" ht="15.75" customHeight="1" x14ac:dyDescent="0.2">
      <c r="A642" s="194"/>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row>
    <row r="643" spans="1:26" ht="15.75" customHeight="1" x14ac:dyDescent="0.2">
      <c r="A643" s="194"/>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ht="15.75" customHeight="1" x14ac:dyDescent="0.2">
      <c r="A644" s="194"/>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row>
    <row r="645" spans="1:26" ht="15.75" customHeight="1" x14ac:dyDescent="0.2">
      <c r="A645" s="194"/>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row>
    <row r="646" spans="1:26" ht="15.75" customHeight="1" x14ac:dyDescent="0.2">
      <c r="A646" s="194"/>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row>
    <row r="647" spans="1:26" ht="15.75" customHeight="1" x14ac:dyDescent="0.2">
      <c r="A647" s="194"/>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row>
    <row r="648" spans="1:26" ht="15.75" customHeight="1" x14ac:dyDescent="0.2">
      <c r="A648" s="194"/>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row>
    <row r="649" spans="1:26" ht="15.75" customHeight="1" x14ac:dyDescent="0.2">
      <c r="A649" s="194"/>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row>
    <row r="650" spans="1:26" ht="15.75" customHeight="1" x14ac:dyDescent="0.2">
      <c r="A650" s="194"/>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row>
    <row r="651" spans="1:26" ht="15.75" customHeight="1" x14ac:dyDescent="0.2">
      <c r="A651" s="194"/>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row>
    <row r="652" spans="1:26" ht="15.75" customHeight="1" x14ac:dyDescent="0.2">
      <c r="A652" s="194"/>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ht="15.75" customHeight="1" x14ac:dyDescent="0.2">
      <c r="A653" s="194"/>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ht="15.75" customHeight="1" x14ac:dyDescent="0.2">
      <c r="A654" s="194"/>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ht="15.75" customHeight="1" x14ac:dyDescent="0.2">
      <c r="A655" s="194"/>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ht="15.75" customHeight="1" x14ac:dyDescent="0.2">
      <c r="A656" s="194"/>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ht="15.75" customHeight="1" x14ac:dyDescent="0.2">
      <c r="A657" s="194"/>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ht="15.75" customHeight="1" x14ac:dyDescent="0.2">
      <c r="A658" s="194"/>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ht="15.75" customHeight="1" x14ac:dyDescent="0.2">
      <c r="A659" s="194"/>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ht="15.75" customHeight="1" x14ac:dyDescent="0.2">
      <c r="A660" s="194"/>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ht="15.75" customHeight="1" x14ac:dyDescent="0.2">
      <c r="A661" s="194"/>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ht="15.75" customHeight="1" x14ac:dyDescent="0.2">
      <c r="A662" s="194"/>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ht="15.75" customHeight="1" x14ac:dyDescent="0.2">
      <c r="A663" s="194"/>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ht="15.75" customHeight="1" x14ac:dyDescent="0.2">
      <c r="A664" s="194"/>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ht="15.75" customHeight="1" x14ac:dyDescent="0.2">
      <c r="A665" s="194"/>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ht="15.75" customHeight="1" x14ac:dyDescent="0.2">
      <c r="A666" s="194"/>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ht="15.75" customHeight="1" x14ac:dyDescent="0.2">
      <c r="A667" s="194"/>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ht="15.75" customHeight="1" x14ac:dyDescent="0.2">
      <c r="A668" s="194"/>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ht="15.75" customHeight="1" x14ac:dyDescent="0.2">
      <c r="A669" s="194"/>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ht="15.75" customHeight="1" x14ac:dyDescent="0.2">
      <c r="A670" s="194"/>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ht="15.75" customHeight="1" x14ac:dyDescent="0.2">
      <c r="A671" s="194"/>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ht="15.75" customHeight="1" x14ac:dyDescent="0.2">
      <c r="A672" s="194"/>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ht="15.75" customHeight="1" x14ac:dyDescent="0.2">
      <c r="A673" s="194"/>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ht="15.75" customHeight="1" x14ac:dyDescent="0.2">
      <c r="A674" s="194"/>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ht="15.75" customHeight="1" x14ac:dyDescent="0.2">
      <c r="A675" s="194"/>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ht="15.75" customHeight="1" x14ac:dyDescent="0.2">
      <c r="A676" s="194"/>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ht="15.75" customHeight="1" x14ac:dyDescent="0.2">
      <c r="A677" s="194"/>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ht="15.75" customHeight="1" x14ac:dyDescent="0.2">
      <c r="A678" s="194"/>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ht="15.75" customHeight="1" x14ac:dyDescent="0.2">
      <c r="A679" s="194"/>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ht="15.75" customHeight="1" x14ac:dyDescent="0.2">
      <c r="A680" s="194"/>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ht="15.75" customHeight="1" x14ac:dyDescent="0.2">
      <c r="A681" s="194"/>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ht="15.75" customHeight="1" x14ac:dyDescent="0.2">
      <c r="A682" s="194"/>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ht="15.75" customHeight="1" x14ac:dyDescent="0.2">
      <c r="A683" s="194"/>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ht="15.75" customHeight="1" x14ac:dyDescent="0.2">
      <c r="A684" s="194"/>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ht="15.75" customHeight="1" x14ac:dyDescent="0.2">
      <c r="A685" s="194"/>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ht="15.75" customHeight="1" x14ac:dyDescent="0.2">
      <c r="A686" s="194"/>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ht="15.75" customHeight="1" x14ac:dyDescent="0.2">
      <c r="A687" s="194"/>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ht="15.75" customHeight="1" x14ac:dyDescent="0.2">
      <c r="A688" s="194"/>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ht="15.75" customHeight="1" x14ac:dyDescent="0.2">
      <c r="A689" s="194"/>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ht="15.75" customHeight="1" x14ac:dyDescent="0.2">
      <c r="A690" s="194"/>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ht="15.75" customHeight="1" x14ac:dyDescent="0.2">
      <c r="A691" s="194"/>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ht="15.75" customHeight="1" x14ac:dyDescent="0.2">
      <c r="A692" s="194"/>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ht="15.75" customHeight="1" x14ac:dyDescent="0.2">
      <c r="A693" s="194"/>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ht="15.75" customHeight="1" x14ac:dyDescent="0.2">
      <c r="A694" s="194"/>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ht="15.75" customHeight="1" x14ac:dyDescent="0.2">
      <c r="A695" s="194"/>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ht="15.75" customHeight="1" x14ac:dyDescent="0.2">
      <c r="A696" s="194"/>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ht="15.75" customHeight="1" x14ac:dyDescent="0.2">
      <c r="A697" s="194"/>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ht="15.75" customHeight="1" x14ac:dyDescent="0.2">
      <c r="A698" s="194"/>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ht="15.75" customHeight="1" x14ac:dyDescent="0.2">
      <c r="A699" s="194"/>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ht="15.75" customHeight="1" x14ac:dyDescent="0.2">
      <c r="A700" s="194"/>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ht="15.75" customHeight="1" x14ac:dyDescent="0.2">
      <c r="A701" s="194"/>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ht="15.75" customHeight="1" x14ac:dyDescent="0.2">
      <c r="A702" s="194"/>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ht="15.75" customHeight="1" x14ac:dyDescent="0.2">
      <c r="A703" s="194"/>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ht="15.75" customHeight="1" x14ac:dyDescent="0.2">
      <c r="A704" s="194"/>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ht="15.75" customHeight="1" x14ac:dyDescent="0.2">
      <c r="A705" s="194"/>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ht="15.75" customHeight="1" x14ac:dyDescent="0.2">
      <c r="A706" s="194"/>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ht="15.75" customHeight="1" x14ac:dyDescent="0.2">
      <c r="A707" s="194"/>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ht="15.75" customHeight="1" x14ac:dyDescent="0.2">
      <c r="A708" s="194"/>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ht="15.75" customHeight="1" x14ac:dyDescent="0.2">
      <c r="A709" s="194"/>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ht="15.75" customHeight="1" x14ac:dyDescent="0.2">
      <c r="A710" s="194"/>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ht="15.75" customHeight="1" x14ac:dyDescent="0.2">
      <c r="A711" s="194"/>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ht="15.75" customHeight="1" x14ac:dyDescent="0.2">
      <c r="A712" s="194"/>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ht="15.75" customHeight="1" x14ac:dyDescent="0.2">
      <c r="A713" s="194"/>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ht="15.75" customHeight="1" x14ac:dyDescent="0.2">
      <c r="A714" s="194"/>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ht="15.75" customHeight="1" x14ac:dyDescent="0.2">
      <c r="A715" s="194"/>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ht="15.75" customHeight="1" x14ac:dyDescent="0.2">
      <c r="A716" s="194"/>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ht="15.75" customHeight="1" x14ac:dyDescent="0.2">
      <c r="A717" s="194"/>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ht="15.75" customHeight="1" x14ac:dyDescent="0.2">
      <c r="A718" s="194"/>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ht="15.75" customHeight="1" x14ac:dyDescent="0.2">
      <c r="A719" s="194"/>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ht="15.75" customHeight="1" x14ac:dyDescent="0.2">
      <c r="A720" s="194"/>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ht="15.75" customHeight="1" x14ac:dyDescent="0.2">
      <c r="A721" s="194"/>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ht="15.75" customHeight="1" x14ac:dyDescent="0.2">
      <c r="A722" s="194"/>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ht="15.75" customHeight="1" x14ac:dyDescent="0.2">
      <c r="A723" s="194"/>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ht="15.75" customHeight="1" x14ac:dyDescent="0.2">
      <c r="A724" s="194"/>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ht="15.75" customHeight="1" x14ac:dyDescent="0.2">
      <c r="A725" s="194"/>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ht="15.75" customHeight="1" x14ac:dyDescent="0.2">
      <c r="A726" s="194"/>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ht="15.75" customHeight="1" x14ac:dyDescent="0.2">
      <c r="A727" s="194"/>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ht="15.75" customHeight="1" x14ac:dyDescent="0.2">
      <c r="A728" s="194"/>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ht="15.75" customHeight="1" x14ac:dyDescent="0.2">
      <c r="A729" s="194"/>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ht="15.75" customHeight="1" x14ac:dyDescent="0.2">
      <c r="A730" s="194"/>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ht="15.75" customHeight="1" x14ac:dyDescent="0.2">
      <c r="A731" s="194"/>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ht="15.75" customHeight="1" x14ac:dyDescent="0.2">
      <c r="A732" s="194"/>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ht="15.75" customHeight="1" x14ac:dyDescent="0.2">
      <c r="A733" s="194"/>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ht="15.75" customHeight="1" x14ac:dyDescent="0.2">
      <c r="A734" s="194"/>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ht="15.75" customHeight="1" x14ac:dyDescent="0.2">
      <c r="A735" s="194"/>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ht="15.75" customHeight="1" x14ac:dyDescent="0.2">
      <c r="A736" s="194"/>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ht="15.75" customHeight="1" x14ac:dyDescent="0.2">
      <c r="A737" s="194"/>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ht="15.75" customHeight="1" x14ac:dyDescent="0.2">
      <c r="A738" s="194"/>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ht="15.75" customHeight="1" x14ac:dyDescent="0.2">
      <c r="A739" s="194"/>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ht="15.75" customHeight="1" x14ac:dyDescent="0.2">
      <c r="A740" s="194"/>
      <c r="B740" s="194"/>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ht="15.75" customHeight="1" x14ac:dyDescent="0.2">
      <c r="A741" s="194"/>
      <c r="B741" s="194"/>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ht="15.75" customHeight="1" x14ac:dyDescent="0.2">
      <c r="A742" s="194"/>
      <c r="B742" s="194"/>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ht="15.75" customHeight="1" x14ac:dyDescent="0.2">
      <c r="A743" s="194"/>
      <c r="B743" s="194"/>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ht="15.75" customHeight="1" x14ac:dyDescent="0.2">
      <c r="A744" s="194"/>
      <c r="B744" s="194"/>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ht="15.75" customHeight="1" x14ac:dyDescent="0.2">
      <c r="A745" s="194"/>
      <c r="B745" s="194"/>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ht="15.75" customHeight="1" x14ac:dyDescent="0.2">
      <c r="A746" s="194"/>
      <c r="B746" s="194"/>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ht="15.75" customHeight="1" x14ac:dyDescent="0.2">
      <c r="A747" s="194"/>
      <c r="B747" s="194"/>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ht="15.75" customHeight="1" x14ac:dyDescent="0.2">
      <c r="A748" s="194"/>
      <c r="B748" s="194"/>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ht="15.75" customHeight="1" x14ac:dyDescent="0.2">
      <c r="A749" s="194"/>
      <c r="B749" s="194"/>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ht="15.75" customHeight="1" x14ac:dyDescent="0.2">
      <c r="A750" s="194"/>
      <c r="B750" s="194"/>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ht="15.75" customHeight="1" x14ac:dyDescent="0.2">
      <c r="A751" s="194"/>
      <c r="B751" s="194"/>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ht="15.75" customHeight="1" x14ac:dyDescent="0.2">
      <c r="A752" s="194"/>
      <c r="B752" s="194"/>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ht="15.75" customHeight="1" x14ac:dyDescent="0.2">
      <c r="A753" s="194"/>
      <c r="B753" s="194"/>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ht="15.75" customHeight="1" x14ac:dyDescent="0.2">
      <c r="A754" s="194"/>
      <c r="B754" s="194"/>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ht="15.75" customHeight="1" x14ac:dyDescent="0.2">
      <c r="A755" s="194"/>
      <c r="B755" s="194"/>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ht="15.75" customHeight="1" x14ac:dyDescent="0.2">
      <c r="A756" s="194"/>
      <c r="B756" s="194"/>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ht="15.75" customHeight="1" x14ac:dyDescent="0.2">
      <c r="A757" s="194"/>
      <c r="B757" s="194"/>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ht="15.75" customHeight="1" x14ac:dyDescent="0.2">
      <c r="A758" s="194"/>
      <c r="B758" s="194"/>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ht="15.75" customHeight="1" x14ac:dyDescent="0.2">
      <c r="A759" s="194"/>
      <c r="B759" s="194"/>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ht="15.75" customHeight="1" x14ac:dyDescent="0.2">
      <c r="A760" s="194"/>
      <c r="B760" s="194"/>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ht="15.75" customHeight="1" x14ac:dyDescent="0.2">
      <c r="A761" s="194"/>
      <c r="B761" s="194"/>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ht="15.75" customHeight="1" x14ac:dyDescent="0.2">
      <c r="A762" s="194"/>
      <c r="B762" s="194"/>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ht="15.75" customHeight="1" x14ac:dyDescent="0.2">
      <c r="A763" s="194"/>
      <c r="B763" s="194"/>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ht="15.75" customHeight="1" x14ac:dyDescent="0.2">
      <c r="A764" s="194"/>
      <c r="B764" s="194"/>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ht="15.75" customHeight="1" x14ac:dyDescent="0.2">
      <c r="A765" s="194"/>
      <c r="B765" s="194"/>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ht="15.75" customHeight="1" x14ac:dyDescent="0.2">
      <c r="A766" s="194"/>
      <c r="B766" s="194"/>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ht="15.75" customHeight="1" x14ac:dyDescent="0.2">
      <c r="A767" s="194"/>
      <c r="B767" s="194"/>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ht="15.75" customHeight="1" x14ac:dyDescent="0.2">
      <c r="A768" s="194"/>
      <c r="B768" s="194"/>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ht="15.75" customHeight="1" x14ac:dyDescent="0.2">
      <c r="A769" s="194"/>
      <c r="B769" s="194"/>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ht="15.75" customHeight="1" x14ac:dyDescent="0.2">
      <c r="A770" s="194"/>
      <c r="B770" s="194"/>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ht="15.75" customHeight="1" x14ac:dyDescent="0.2">
      <c r="A771" s="194"/>
      <c r="B771" s="194"/>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ht="15.75" customHeight="1" x14ac:dyDescent="0.2">
      <c r="A772" s="194"/>
      <c r="B772" s="194"/>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ht="15.75" customHeight="1" x14ac:dyDescent="0.2">
      <c r="A773" s="194"/>
      <c r="B773" s="194"/>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ht="15.75" customHeight="1" x14ac:dyDescent="0.2">
      <c r="A774" s="194"/>
      <c r="B774" s="194"/>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ht="15.75" customHeight="1" x14ac:dyDescent="0.2">
      <c r="A775" s="194"/>
      <c r="B775" s="194"/>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ht="15.75" customHeight="1" x14ac:dyDescent="0.2">
      <c r="A776" s="194"/>
      <c r="B776" s="194"/>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ht="15.75" customHeight="1" x14ac:dyDescent="0.2">
      <c r="A777" s="194"/>
      <c r="B777" s="194"/>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ht="15.75" customHeight="1" x14ac:dyDescent="0.2">
      <c r="A778" s="194"/>
      <c r="B778" s="194"/>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ht="15.75" customHeight="1" x14ac:dyDescent="0.2">
      <c r="A779" s="194"/>
      <c r="B779" s="194"/>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ht="15.75" customHeight="1" x14ac:dyDescent="0.2">
      <c r="A780" s="194"/>
      <c r="B780" s="194"/>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ht="15.75" customHeight="1" x14ac:dyDescent="0.2">
      <c r="A781" s="194"/>
      <c r="B781" s="194"/>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ht="15.75" customHeight="1" x14ac:dyDescent="0.2">
      <c r="A782" s="194"/>
      <c r="B782" s="194"/>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ht="15.75" customHeight="1" x14ac:dyDescent="0.2">
      <c r="A783" s="194"/>
      <c r="B783" s="194"/>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ht="15.75" customHeight="1" x14ac:dyDescent="0.2">
      <c r="A784" s="194"/>
      <c r="B784" s="194"/>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ht="15.75" customHeight="1" x14ac:dyDescent="0.2">
      <c r="A785" s="194"/>
      <c r="B785" s="194"/>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ht="15.75" customHeight="1" x14ac:dyDescent="0.2">
      <c r="A786" s="194"/>
      <c r="B786" s="194"/>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ht="15.75" customHeight="1" x14ac:dyDescent="0.2">
      <c r="A787" s="194"/>
      <c r="B787" s="194"/>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ht="15.75" customHeight="1" x14ac:dyDescent="0.2">
      <c r="A788" s="194"/>
      <c r="B788" s="194"/>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ht="15.75" customHeight="1" x14ac:dyDescent="0.2">
      <c r="A789" s="194"/>
      <c r="B789" s="194"/>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ht="15.75" customHeight="1" x14ac:dyDescent="0.2">
      <c r="A790" s="194"/>
      <c r="B790" s="194"/>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ht="15.75" customHeight="1" x14ac:dyDescent="0.2">
      <c r="A791" s="194"/>
      <c r="B791" s="194"/>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row>
    <row r="792" spans="1:26" ht="15.75" customHeight="1" x14ac:dyDescent="0.2">
      <c r="A792" s="194"/>
      <c r="B792" s="194"/>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ht="15.75" customHeight="1" x14ac:dyDescent="0.2">
      <c r="A793" s="194"/>
      <c r="B793" s="194"/>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ht="15.75" customHeight="1" x14ac:dyDescent="0.2">
      <c r="A794" s="194"/>
      <c r="B794" s="194"/>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ht="15.75" customHeight="1" x14ac:dyDescent="0.2">
      <c r="A795" s="194"/>
      <c r="B795" s="194"/>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ht="15.75" customHeight="1" x14ac:dyDescent="0.2">
      <c r="A796" s="194"/>
      <c r="B796" s="194"/>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ht="15.75" customHeight="1" x14ac:dyDescent="0.2">
      <c r="A797" s="194"/>
      <c r="B797" s="194"/>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ht="15.75" customHeight="1" x14ac:dyDescent="0.2">
      <c r="A798" s="194"/>
      <c r="B798" s="194"/>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ht="15.75" customHeight="1" x14ac:dyDescent="0.2">
      <c r="A799" s="194"/>
      <c r="B799" s="194"/>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ht="15.75" customHeight="1" x14ac:dyDescent="0.2">
      <c r="A800" s="194"/>
      <c r="B800" s="194"/>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ht="15.75" customHeight="1" x14ac:dyDescent="0.2">
      <c r="A801" s="194"/>
      <c r="B801" s="194"/>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ht="15.75" customHeight="1" x14ac:dyDescent="0.2">
      <c r="A802" s="194"/>
      <c r="B802" s="194"/>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ht="15.75" customHeight="1" x14ac:dyDescent="0.2">
      <c r="A803" s="194"/>
      <c r="B803" s="194"/>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ht="15.75" customHeight="1" x14ac:dyDescent="0.2">
      <c r="A804" s="194"/>
      <c r="B804" s="194"/>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ht="15.75" customHeight="1" x14ac:dyDescent="0.2">
      <c r="A805" s="194"/>
      <c r="B805" s="194"/>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ht="15.75" customHeight="1" x14ac:dyDescent="0.2">
      <c r="A806" s="194"/>
      <c r="B806" s="194"/>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ht="15.75" customHeight="1" x14ac:dyDescent="0.2">
      <c r="A807" s="194"/>
      <c r="B807" s="194"/>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row>
    <row r="808" spans="1:26" ht="15.75" customHeight="1" x14ac:dyDescent="0.2">
      <c r="A808" s="194"/>
      <c r="B808" s="194"/>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ht="15.75" customHeight="1" x14ac:dyDescent="0.2">
      <c r="A809" s="194"/>
      <c r="B809" s="194"/>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ht="15.75" customHeight="1" x14ac:dyDescent="0.2">
      <c r="A810" s="194"/>
      <c r="B810" s="194"/>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ht="15.75" customHeight="1" x14ac:dyDescent="0.2">
      <c r="A811" s="194"/>
      <c r="B811" s="194"/>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ht="15.75" customHeight="1" x14ac:dyDescent="0.2">
      <c r="A812" s="194"/>
      <c r="B812" s="194"/>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ht="15.75" customHeight="1" x14ac:dyDescent="0.2">
      <c r="A813" s="194"/>
      <c r="B813" s="194"/>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ht="15.75" customHeight="1" x14ac:dyDescent="0.2">
      <c r="A814" s="194"/>
      <c r="B814" s="194"/>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ht="15.75" customHeight="1" x14ac:dyDescent="0.2">
      <c r="A815" s="194"/>
      <c r="B815" s="194"/>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ht="15.75" customHeight="1" x14ac:dyDescent="0.2">
      <c r="A816" s="194"/>
      <c r="B816" s="194"/>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ht="15.75" customHeight="1" x14ac:dyDescent="0.2">
      <c r="A817" s="194"/>
      <c r="B817" s="194"/>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row>
    <row r="818" spans="1:26" ht="15.75" customHeight="1" x14ac:dyDescent="0.2">
      <c r="A818" s="194"/>
      <c r="B818" s="194"/>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ht="15.75" customHeight="1" x14ac:dyDescent="0.2">
      <c r="A819" s="194"/>
      <c r="B819" s="194"/>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ht="15.75" customHeight="1" x14ac:dyDescent="0.2">
      <c r="A820" s="194"/>
      <c r="B820" s="194"/>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ht="15.75" customHeight="1" x14ac:dyDescent="0.2">
      <c r="A821" s="194"/>
      <c r="B821" s="194"/>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ht="15.75" customHeight="1" x14ac:dyDescent="0.2">
      <c r="A822" s="194"/>
      <c r="B822" s="194"/>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row>
    <row r="823" spans="1:26" ht="15.75" customHeight="1" x14ac:dyDescent="0.2">
      <c r="A823" s="194"/>
      <c r="B823" s="194"/>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ht="15.75" customHeight="1" x14ac:dyDescent="0.2">
      <c r="A824" s="194"/>
      <c r="B824" s="194"/>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ht="15.75" customHeight="1" x14ac:dyDescent="0.2">
      <c r="A825" s="194"/>
      <c r="B825" s="194"/>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ht="15.75" customHeight="1" x14ac:dyDescent="0.2">
      <c r="A826" s="194"/>
      <c r="B826" s="194"/>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ht="15.75" customHeight="1" x14ac:dyDescent="0.2">
      <c r="A827" s="194"/>
      <c r="B827" s="194"/>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ht="15.75" customHeight="1" x14ac:dyDescent="0.2">
      <c r="A828" s="194"/>
      <c r="B828" s="194"/>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ht="15.75" customHeight="1" x14ac:dyDescent="0.2">
      <c r="A829" s="194"/>
      <c r="B829" s="194"/>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ht="15.75" customHeight="1" x14ac:dyDescent="0.2">
      <c r="A830" s="194"/>
      <c r="B830" s="194"/>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ht="15.75" customHeight="1" x14ac:dyDescent="0.2">
      <c r="A831" s="194"/>
      <c r="B831" s="194"/>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ht="15.75" customHeight="1" x14ac:dyDescent="0.2">
      <c r="A832" s="194"/>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ht="15.75" customHeight="1" x14ac:dyDescent="0.2">
      <c r="A833" s="194"/>
      <c r="B833" s="194"/>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ht="15.75" customHeight="1" x14ac:dyDescent="0.2">
      <c r="A834" s="194"/>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ht="15.75" customHeight="1" x14ac:dyDescent="0.2">
      <c r="A835" s="194"/>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ht="15.75" customHeight="1" x14ac:dyDescent="0.2">
      <c r="A836" s="194"/>
      <c r="B836" s="194"/>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ht="15.75" customHeight="1" x14ac:dyDescent="0.2">
      <c r="A837" s="194"/>
      <c r="B837" s="194"/>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ht="15.75" customHeight="1" x14ac:dyDescent="0.2">
      <c r="A838" s="194"/>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ht="15.75" customHeight="1" x14ac:dyDescent="0.2">
      <c r="A839" s="194"/>
      <c r="B839" s="194"/>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ht="15.75" customHeight="1" x14ac:dyDescent="0.2">
      <c r="A840" s="194"/>
      <c r="B840" s="194"/>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ht="15.75" customHeight="1" x14ac:dyDescent="0.2">
      <c r="A841" s="194"/>
      <c r="B841" s="194"/>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ht="15.75" customHeight="1" x14ac:dyDescent="0.2">
      <c r="A842" s="194"/>
      <c r="B842" s="194"/>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ht="15.75" customHeight="1" x14ac:dyDescent="0.2">
      <c r="A843" s="194"/>
      <c r="B843" s="194"/>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ht="15.75" customHeight="1" x14ac:dyDescent="0.2">
      <c r="A844" s="194"/>
      <c r="B844" s="194"/>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ht="15.75" customHeight="1" x14ac:dyDescent="0.2">
      <c r="A845" s="194"/>
      <c r="B845" s="194"/>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ht="15.75" customHeight="1" x14ac:dyDescent="0.2">
      <c r="A846" s="194"/>
      <c r="B846" s="194"/>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ht="15.75" customHeight="1" x14ac:dyDescent="0.2">
      <c r="A847" s="194"/>
      <c r="B847" s="194"/>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ht="15.75" customHeight="1" x14ac:dyDescent="0.2">
      <c r="A848" s="194"/>
      <c r="B848" s="194"/>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ht="15.75" customHeight="1" x14ac:dyDescent="0.2">
      <c r="A849" s="194"/>
      <c r="B849" s="194"/>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ht="15.75" customHeight="1" x14ac:dyDescent="0.2">
      <c r="A850" s="194"/>
      <c r="B850" s="194"/>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ht="15.75" customHeight="1" x14ac:dyDescent="0.2">
      <c r="A851" s="194"/>
      <c r="B851" s="194"/>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ht="15.75" customHeight="1" x14ac:dyDescent="0.2">
      <c r="A852" s="194"/>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ht="15.75" customHeight="1" x14ac:dyDescent="0.2">
      <c r="A853" s="194"/>
      <c r="B853" s="194"/>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ht="15.75" customHeight="1" x14ac:dyDescent="0.2">
      <c r="A854" s="194"/>
      <c r="B854" s="194"/>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ht="15.75" customHeight="1" x14ac:dyDescent="0.2">
      <c r="A855" s="194"/>
      <c r="B855" s="194"/>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ht="15.75" customHeight="1" x14ac:dyDescent="0.2">
      <c r="A856" s="194"/>
      <c r="B856" s="194"/>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ht="15.75" customHeight="1" x14ac:dyDescent="0.2">
      <c r="A857" s="194"/>
      <c r="B857" s="194"/>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ht="15.75" customHeight="1" x14ac:dyDescent="0.2">
      <c r="A858" s="194"/>
      <c r="B858" s="194"/>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ht="15.75" customHeight="1" x14ac:dyDescent="0.2">
      <c r="A859" s="194"/>
      <c r="B859" s="194"/>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ht="15.75" customHeight="1" x14ac:dyDescent="0.2">
      <c r="A860" s="194"/>
      <c r="B860" s="194"/>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ht="15.75" customHeight="1" x14ac:dyDescent="0.2">
      <c r="A861" s="194"/>
      <c r="B861" s="194"/>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ht="15.75" customHeight="1" x14ac:dyDescent="0.2">
      <c r="A862" s="194"/>
      <c r="B862" s="194"/>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ht="15.75" customHeight="1" x14ac:dyDescent="0.2">
      <c r="A863" s="194"/>
      <c r="B863" s="194"/>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ht="15.75" customHeight="1" x14ac:dyDescent="0.2">
      <c r="A864" s="194"/>
      <c r="B864" s="194"/>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ht="15.75" customHeight="1" x14ac:dyDescent="0.2">
      <c r="A865" s="194"/>
      <c r="B865" s="194"/>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ht="15.75" customHeight="1" x14ac:dyDescent="0.2">
      <c r="A866" s="194"/>
      <c r="B866" s="194"/>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ht="15.75" customHeight="1" x14ac:dyDescent="0.2">
      <c r="A867" s="194"/>
      <c r="B867" s="194"/>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ht="15.75" customHeight="1" x14ac:dyDescent="0.2">
      <c r="A868" s="194"/>
      <c r="B868" s="194"/>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ht="15.75" customHeight="1" x14ac:dyDescent="0.2">
      <c r="A869" s="194"/>
      <c r="B869" s="194"/>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ht="15.75" customHeight="1" x14ac:dyDescent="0.2">
      <c r="A870" s="194"/>
      <c r="B870" s="194"/>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ht="15.75" customHeight="1" x14ac:dyDescent="0.2">
      <c r="A871" s="194"/>
      <c r="B871" s="194"/>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ht="15.75" customHeight="1" x14ac:dyDescent="0.2">
      <c r="A872" s="194"/>
      <c r="B872" s="194"/>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ht="15.75" customHeight="1" x14ac:dyDescent="0.2">
      <c r="A873" s="194"/>
      <c r="B873" s="194"/>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ht="15.75" customHeight="1" x14ac:dyDescent="0.2">
      <c r="A874" s="194"/>
      <c r="B874" s="194"/>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ht="15.75" customHeight="1" x14ac:dyDescent="0.2">
      <c r="A875" s="194"/>
      <c r="B875" s="194"/>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ht="15.75" customHeight="1" x14ac:dyDescent="0.2">
      <c r="A876" s="194"/>
      <c r="B876" s="194"/>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ht="15.75" customHeight="1" x14ac:dyDescent="0.2">
      <c r="A877" s="194"/>
      <c r="B877" s="194"/>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ht="15.75" customHeight="1" x14ac:dyDescent="0.2">
      <c r="A878" s="194"/>
      <c r="B878" s="194"/>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ht="15.75" customHeight="1" x14ac:dyDescent="0.2">
      <c r="A879" s="194"/>
      <c r="B879" s="194"/>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ht="15.75" customHeight="1" x14ac:dyDescent="0.2">
      <c r="A880" s="194"/>
      <c r="B880" s="194"/>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ht="15.75" customHeight="1" x14ac:dyDescent="0.2">
      <c r="A881" s="194"/>
      <c r="B881" s="194"/>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ht="15.75" customHeight="1" x14ac:dyDescent="0.2">
      <c r="A882" s="194"/>
      <c r="B882" s="194"/>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ht="15.75" customHeight="1" x14ac:dyDescent="0.2">
      <c r="A883" s="194"/>
      <c r="B883" s="194"/>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ht="15.75" customHeight="1" x14ac:dyDescent="0.2">
      <c r="A884" s="194"/>
      <c r="B884" s="194"/>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ht="15.75" customHeight="1" x14ac:dyDescent="0.2">
      <c r="A885" s="194"/>
      <c r="B885" s="194"/>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ht="15.75" customHeight="1" x14ac:dyDescent="0.2">
      <c r="A886" s="194"/>
      <c r="B886" s="194"/>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ht="15.75" customHeight="1" x14ac:dyDescent="0.2">
      <c r="A887" s="194"/>
      <c r="B887" s="194"/>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ht="15.75" customHeight="1" x14ac:dyDescent="0.2">
      <c r="A888" s="194"/>
      <c r="B888" s="194"/>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ht="15.75" customHeight="1" x14ac:dyDescent="0.2">
      <c r="A889" s="194"/>
      <c r="B889" s="194"/>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ht="15.75" customHeight="1" x14ac:dyDescent="0.2">
      <c r="A890" s="194"/>
      <c r="B890" s="194"/>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ht="15.75" customHeight="1" x14ac:dyDescent="0.2">
      <c r="A891" s="194"/>
      <c r="B891" s="194"/>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ht="15.75" customHeight="1" x14ac:dyDescent="0.2">
      <c r="A892" s="194"/>
      <c r="B892" s="194"/>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ht="15.75" customHeight="1" x14ac:dyDescent="0.2">
      <c r="A893" s="194"/>
      <c r="B893" s="194"/>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ht="15.75" customHeight="1" x14ac:dyDescent="0.2">
      <c r="A894" s="194"/>
      <c r="B894" s="194"/>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ht="15.75" customHeight="1" x14ac:dyDescent="0.2">
      <c r="A895" s="194"/>
      <c r="B895" s="194"/>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ht="15.75" customHeight="1" x14ac:dyDescent="0.2">
      <c r="A896" s="194"/>
      <c r="B896" s="194"/>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ht="15.75" customHeight="1" x14ac:dyDescent="0.2">
      <c r="A897" s="194"/>
      <c r="B897" s="194"/>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ht="15.75" customHeight="1" x14ac:dyDescent="0.2">
      <c r="A898" s="194"/>
      <c r="B898" s="194"/>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ht="15.75" customHeight="1" x14ac:dyDescent="0.2">
      <c r="A899" s="194"/>
      <c r="B899" s="194"/>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ht="15.75" customHeight="1" x14ac:dyDescent="0.2">
      <c r="A900" s="194"/>
      <c r="B900" s="194"/>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ht="15.75" customHeight="1" x14ac:dyDescent="0.2">
      <c r="A901" s="194"/>
      <c r="B901" s="194"/>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ht="15.75" customHeight="1" x14ac:dyDescent="0.2">
      <c r="A902" s="194"/>
      <c r="B902" s="194"/>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ht="15.75" customHeight="1" x14ac:dyDescent="0.2">
      <c r="A903" s="194"/>
      <c r="B903" s="194"/>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ht="15.75" customHeight="1" x14ac:dyDescent="0.2">
      <c r="A904" s="194"/>
      <c r="B904" s="194"/>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ht="15.75" customHeight="1" x14ac:dyDescent="0.2">
      <c r="A905" s="194"/>
      <c r="B905" s="194"/>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ht="15.75" customHeight="1" x14ac:dyDescent="0.2">
      <c r="A906" s="194"/>
      <c r="B906" s="194"/>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ht="15.75" customHeight="1" x14ac:dyDescent="0.2">
      <c r="A907" s="194"/>
      <c r="B907" s="194"/>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ht="15.75" customHeight="1" x14ac:dyDescent="0.2">
      <c r="A908" s="194"/>
      <c r="B908" s="194"/>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ht="15.75" customHeight="1" x14ac:dyDescent="0.2">
      <c r="A909" s="194"/>
      <c r="B909" s="194"/>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ht="15.75" customHeight="1" x14ac:dyDescent="0.2">
      <c r="A910" s="194"/>
      <c r="B910" s="194"/>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ht="15.75" customHeight="1" x14ac:dyDescent="0.2">
      <c r="A911" s="194"/>
      <c r="B911" s="194"/>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ht="15.75" customHeight="1" x14ac:dyDescent="0.2">
      <c r="A912" s="194"/>
      <c r="B912" s="194"/>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ht="15.75" customHeight="1" x14ac:dyDescent="0.2">
      <c r="A913" s="194"/>
      <c r="B913" s="194"/>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ht="15.75" customHeight="1" x14ac:dyDescent="0.2">
      <c r="A914" s="194"/>
      <c r="B914" s="194"/>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ht="15.75" customHeight="1" x14ac:dyDescent="0.2">
      <c r="A915" s="194"/>
      <c r="B915" s="194"/>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ht="15.75" customHeight="1" x14ac:dyDescent="0.2">
      <c r="A916" s="194"/>
      <c r="B916" s="194"/>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ht="15.75" customHeight="1" x14ac:dyDescent="0.2">
      <c r="A917" s="194"/>
      <c r="B917" s="194"/>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ht="15.75" customHeight="1" x14ac:dyDescent="0.2">
      <c r="A918" s="194"/>
      <c r="B918" s="194"/>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ht="15.75" customHeight="1" x14ac:dyDescent="0.2">
      <c r="A919" s="194"/>
      <c r="B919" s="194"/>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ht="15.75" customHeight="1" x14ac:dyDescent="0.2">
      <c r="A920" s="194"/>
      <c r="B920" s="194"/>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ht="15.75" customHeight="1" x14ac:dyDescent="0.2">
      <c r="A921" s="194"/>
      <c r="B921" s="194"/>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ht="15.75" customHeight="1" x14ac:dyDescent="0.2">
      <c r="A922" s="194"/>
      <c r="B922" s="194"/>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ht="15.75" customHeight="1" x14ac:dyDescent="0.2">
      <c r="A923" s="194"/>
      <c r="B923" s="194"/>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ht="15.75" customHeight="1" x14ac:dyDescent="0.2">
      <c r="A924" s="194"/>
      <c r="B924" s="194"/>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ht="15.75" customHeight="1" x14ac:dyDescent="0.2">
      <c r="A925" s="194"/>
      <c r="B925" s="194"/>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ht="15.75" customHeight="1" x14ac:dyDescent="0.2">
      <c r="A926" s="194"/>
      <c r="B926" s="194"/>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ht="15.75" customHeight="1" x14ac:dyDescent="0.2">
      <c r="A927" s="194"/>
      <c r="B927" s="194"/>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ht="15.75" customHeight="1" x14ac:dyDescent="0.2">
      <c r="A928" s="194"/>
      <c r="B928" s="194"/>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ht="15.75" customHeight="1" x14ac:dyDescent="0.2">
      <c r="A929" s="194"/>
      <c r="B929" s="194"/>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ht="15.75" customHeight="1" x14ac:dyDescent="0.2">
      <c r="A930" s="194"/>
      <c r="B930" s="194"/>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ht="15.75" customHeight="1" x14ac:dyDescent="0.2">
      <c r="A931" s="194"/>
      <c r="B931" s="194"/>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ht="15.75" customHeight="1" x14ac:dyDescent="0.2">
      <c r="A932" s="194"/>
      <c r="B932" s="194"/>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ht="15.75" customHeight="1" x14ac:dyDescent="0.2">
      <c r="A933" s="194"/>
      <c r="B933" s="194"/>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ht="15.75" customHeight="1" x14ac:dyDescent="0.2">
      <c r="A934" s="194"/>
      <c r="B934" s="194"/>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ht="15.75" customHeight="1" x14ac:dyDescent="0.2">
      <c r="A935" s="194"/>
      <c r="B935" s="194"/>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ht="15.75" customHeight="1" x14ac:dyDescent="0.2">
      <c r="A936" s="194"/>
      <c r="B936" s="194"/>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ht="15.75" customHeight="1" x14ac:dyDescent="0.2">
      <c r="A937" s="194"/>
      <c r="B937" s="194"/>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ht="15.75" customHeight="1" x14ac:dyDescent="0.2">
      <c r="A938" s="194"/>
      <c r="B938" s="194"/>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ht="15.75" customHeight="1" x14ac:dyDescent="0.2">
      <c r="A939" s="194"/>
      <c r="B939" s="194"/>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ht="15.75" customHeight="1" x14ac:dyDescent="0.2">
      <c r="A940" s="194"/>
      <c r="B940" s="194"/>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ht="15.75" customHeight="1" x14ac:dyDescent="0.2">
      <c r="A941" s="194"/>
      <c r="B941" s="194"/>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ht="15.75" customHeight="1" x14ac:dyDescent="0.2">
      <c r="A942" s="194"/>
      <c r="B942" s="194"/>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ht="15.75" customHeight="1" x14ac:dyDescent="0.2">
      <c r="A943" s="194"/>
      <c r="B943" s="194"/>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ht="15.75" customHeight="1" x14ac:dyDescent="0.2">
      <c r="A944" s="194"/>
      <c r="B944" s="194"/>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ht="15.75" customHeight="1" x14ac:dyDescent="0.2">
      <c r="A945" s="194"/>
      <c r="B945" s="194"/>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ht="15.75" customHeight="1" x14ac:dyDescent="0.2">
      <c r="A946" s="194"/>
      <c r="B946" s="194"/>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ht="15.75" customHeight="1" x14ac:dyDescent="0.2">
      <c r="A947" s="194"/>
      <c r="B947" s="194"/>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ht="15.75" customHeight="1" x14ac:dyDescent="0.2">
      <c r="A948" s="194"/>
      <c r="B948" s="194"/>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ht="15.75" customHeight="1" x14ac:dyDescent="0.2">
      <c r="A949" s="194"/>
      <c r="B949" s="194"/>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ht="15.75" customHeight="1" x14ac:dyDescent="0.2">
      <c r="A950" s="194"/>
      <c r="B950" s="194"/>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ht="15.75" customHeight="1" x14ac:dyDescent="0.2">
      <c r="A951" s="194"/>
      <c r="B951" s="194"/>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ht="15.75" customHeight="1" x14ac:dyDescent="0.2">
      <c r="A952" s="194"/>
      <c r="B952" s="194"/>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ht="15.75" customHeight="1" x14ac:dyDescent="0.2">
      <c r="A953" s="194"/>
      <c r="B953" s="194"/>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ht="15.75" customHeight="1" x14ac:dyDescent="0.2">
      <c r="A954" s="194"/>
      <c r="B954" s="194"/>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ht="15.75" customHeight="1" x14ac:dyDescent="0.2">
      <c r="A955" s="194"/>
      <c r="B955" s="194"/>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ht="15.75" customHeight="1" x14ac:dyDescent="0.2">
      <c r="A956" s="194"/>
      <c r="B956" s="194"/>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ht="15.75" customHeight="1" x14ac:dyDescent="0.2">
      <c r="A957" s="194"/>
      <c r="B957" s="194"/>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ht="15.75" customHeight="1" x14ac:dyDescent="0.2">
      <c r="A958" s="194"/>
      <c r="B958" s="194"/>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ht="15.75" customHeight="1" x14ac:dyDescent="0.2">
      <c r="A959" s="194"/>
      <c r="B959" s="194"/>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ht="15.75" customHeight="1" x14ac:dyDescent="0.2">
      <c r="A960" s="194"/>
      <c r="B960" s="194"/>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ht="15.75" customHeight="1" x14ac:dyDescent="0.2">
      <c r="A961" s="194"/>
      <c r="B961" s="194"/>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ht="15.75" customHeight="1" x14ac:dyDescent="0.2">
      <c r="A962" s="194"/>
      <c r="B962" s="194"/>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ht="15.75" customHeight="1" x14ac:dyDescent="0.2">
      <c r="A963" s="194"/>
      <c r="B963" s="194"/>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ht="15.75" customHeight="1" x14ac:dyDescent="0.2">
      <c r="A964" s="194"/>
      <c r="B964" s="194"/>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ht="15.75" customHeight="1" x14ac:dyDescent="0.2">
      <c r="A965" s="194"/>
      <c r="B965" s="194"/>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ht="15.75" customHeight="1" x14ac:dyDescent="0.2">
      <c r="A966" s="194"/>
      <c r="B966" s="194"/>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ht="15.75" customHeight="1" x14ac:dyDescent="0.2">
      <c r="A967" s="194"/>
      <c r="B967" s="194"/>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ht="15.75" customHeight="1" x14ac:dyDescent="0.2">
      <c r="A968" s="194"/>
      <c r="B968" s="194"/>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ht="15.75" customHeight="1" x14ac:dyDescent="0.2">
      <c r="A969" s="194"/>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ht="15.75" customHeight="1" x14ac:dyDescent="0.2">
      <c r="A970" s="194"/>
      <c r="B970" s="194"/>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ht="15.75" customHeight="1" x14ac:dyDescent="0.2">
      <c r="A971" s="194"/>
      <c r="B971" s="194"/>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ht="15.75" customHeight="1" x14ac:dyDescent="0.2">
      <c r="A972" s="194"/>
      <c r="B972" s="194"/>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ht="15.75" customHeight="1" x14ac:dyDescent="0.2">
      <c r="A973" s="194"/>
      <c r="B973" s="194"/>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ht="15.75" customHeight="1" x14ac:dyDescent="0.2">
      <c r="A974" s="194"/>
      <c r="B974" s="194"/>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ht="15.75" customHeight="1" x14ac:dyDescent="0.2">
      <c r="A975" s="194"/>
      <c r="B975" s="194"/>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ht="15.75" customHeight="1" x14ac:dyDescent="0.2">
      <c r="A976" s="194"/>
      <c r="B976" s="194"/>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ht="15.75" customHeight="1" x14ac:dyDescent="0.2">
      <c r="A977" s="194"/>
      <c r="B977" s="194"/>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ht="15.75" customHeight="1" x14ac:dyDescent="0.2">
      <c r="A978" s="194"/>
      <c r="B978" s="194"/>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ht="15.75" customHeight="1" x14ac:dyDescent="0.2">
      <c r="A979" s="194"/>
      <c r="B979" s="194"/>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ht="15.75" customHeight="1" x14ac:dyDescent="0.2">
      <c r="A980" s="194"/>
      <c r="B980" s="194"/>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ht="15.75" customHeight="1" x14ac:dyDescent="0.2">
      <c r="A981" s="194"/>
      <c r="B981" s="194"/>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row>
    <row r="982" spans="1:26" ht="15.75" customHeight="1" x14ac:dyDescent="0.2">
      <c r="A982" s="194"/>
      <c r="B982" s="194"/>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row>
    <row r="983" spans="1:26" ht="15.75" customHeight="1" x14ac:dyDescent="0.2">
      <c r="A983" s="194"/>
      <c r="B983" s="194"/>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row>
    <row r="984" spans="1:26" ht="15.75" customHeight="1" x14ac:dyDescent="0.2">
      <c r="A984" s="194"/>
      <c r="B984" s="194"/>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row>
    <row r="985" spans="1:26" ht="15.75" customHeight="1" x14ac:dyDescent="0.2">
      <c r="A985" s="194"/>
      <c r="B985" s="194"/>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row>
    <row r="986" spans="1:26" ht="15.75" customHeight="1" x14ac:dyDescent="0.2">
      <c r="A986" s="194"/>
      <c r="B986" s="194"/>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row>
    <row r="987" spans="1:26" ht="15.75" customHeight="1" x14ac:dyDescent="0.2">
      <c r="A987" s="194"/>
      <c r="B987" s="194"/>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row>
    <row r="988" spans="1:26" ht="15.75" customHeight="1" x14ac:dyDescent="0.2">
      <c r="A988" s="194"/>
      <c r="B988" s="194"/>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row>
    <row r="989" spans="1:26" ht="15.75" customHeight="1" x14ac:dyDescent="0.2">
      <c r="A989" s="194"/>
      <c r="B989" s="194"/>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row>
    <row r="990" spans="1:26" ht="15.75" customHeight="1" x14ac:dyDescent="0.2">
      <c r="A990" s="194"/>
      <c r="B990" s="194"/>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row>
    <row r="991" spans="1:26" ht="15.75" customHeight="1" x14ac:dyDescent="0.2">
      <c r="A991" s="194"/>
      <c r="B991" s="194"/>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row>
    <row r="992" spans="1:26" ht="15.75" customHeight="1" x14ac:dyDescent="0.2">
      <c r="A992" s="194"/>
      <c r="B992" s="194"/>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row>
    <row r="993" spans="1:26" ht="15.75" customHeight="1" x14ac:dyDescent="0.2">
      <c r="A993" s="194"/>
      <c r="B993" s="194"/>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row>
    <row r="994" spans="1:26" ht="15.75" customHeight="1" x14ac:dyDescent="0.2">
      <c r="A994" s="194"/>
      <c r="B994" s="194"/>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row>
    <row r="995" spans="1:26" ht="15.75" customHeight="1" x14ac:dyDescent="0.2">
      <c r="A995" s="194"/>
      <c r="B995" s="194"/>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row>
    <row r="996" spans="1:26" ht="15.75" customHeight="1" x14ac:dyDescent="0.2">
      <c r="A996" s="194"/>
      <c r="B996" s="194"/>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row>
    <row r="997" spans="1:26" ht="15.75" customHeight="1" x14ac:dyDescent="0.2">
      <c r="A997" s="194"/>
      <c r="B997" s="194"/>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row>
    <row r="998" spans="1:26" ht="15.75" customHeight="1" x14ac:dyDescent="0.2">
      <c r="A998" s="194"/>
      <c r="B998" s="194"/>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row>
    <row r="999" spans="1:26" ht="15" customHeight="1" x14ac:dyDescent="0.2"/>
    <row r="1000" spans="1:26" ht="1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F29" sqref="F29"/>
    </sheetView>
  </sheetViews>
  <sheetFormatPr defaultColWidth="8.42578125" defaultRowHeight="12.75" x14ac:dyDescent="0.2"/>
  <cols>
    <col min="5" max="5" width="17.42578125" customWidth="1"/>
  </cols>
  <sheetData>
    <row r="1" spans="1:19" s="2" customFormat="1" ht="30" customHeight="1" x14ac:dyDescent="0.2">
      <c r="A1" s="275" t="s">
        <v>274</v>
      </c>
      <c r="B1" s="275"/>
      <c r="C1" s="275"/>
      <c r="D1" s="275"/>
      <c r="E1" s="275"/>
      <c r="F1" s="275"/>
      <c r="G1" s="275"/>
      <c r="H1" s="275"/>
      <c r="I1" s="275"/>
      <c r="J1" s="275"/>
      <c r="K1" s="275"/>
      <c r="L1" s="275"/>
      <c r="M1" s="275"/>
      <c r="N1" s="275"/>
      <c r="O1" s="275"/>
      <c r="P1" s="275"/>
      <c r="Q1" s="275"/>
    </row>
    <row r="2" spans="1:19" s="2" customFormat="1" ht="30" customHeight="1" thickBot="1" x14ac:dyDescent="0.25">
      <c r="A2" s="277" t="s">
        <v>275</v>
      </c>
      <c r="B2" s="277"/>
      <c r="C2" s="277"/>
      <c r="D2" s="277"/>
      <c r="E2" s="277"/>
      <c r="F2" s="6"/>
      <c r="G2" s="6"/>
      <c r="H2" s="6"/>
      <c r="I2" s="6"/>
      <c r="J2" s="6"/>
      <c r="K2" s="6"/>
      <c r="L2" s="6"/>
      <c r="M2" s="6"/>
      <c r="N2" s="6"/>
      <c r="O2" s="6"/>
      <c r="P2" s="6"/>
    </row>
    <row r="3" spans="1:19" s="2" customFormat="1" ht="30" customHeight="1" thickBot="1" x14ac:dyDescent="0.25">
      <c r="A3" s="276" t="s">
        <v>10</v>
      </c>
      <c r="B3" s="276"/>
      <c r="C3" s="286" t="s">
        <v>243</v>
      </c>
      <c r="D3" s="287"/>
      <c r="E3" s="287"/>
      <c r="F3" s="287"/>
      <c r="G3" s="287"/>
      <c r="H3" s="287"/>
      <c r="I3" s="287"/>
      <c r="J3" s="287"/>
      <c r="K3" s="287"/>
      <c r="L3" s="287"/>
      <c r="M3" s="287"/>
      <c r="N3" s="287"/>
      <c r="O3" s="287"/>
      <c r="P3" s="287"/>
      <c r="Q3" s="287"/>
      <c r="R3" s="287"/>
      <c r="S3" s="288"/>
    </row>
    <row r="4" spans="1:19" s="5" customFormat="1" ht="30" customHeight="1" thickBot="1" x14ac:dyDescent="0.25">
      <c r="A4" s="276" t="s">
        <v>5</v>
      </c>
      <c r="B4" s="276"/>
      <c r="C4" s="276"/>
      <c r="D4" s="282"/>
      <c r="E4" s="283" t="s">
        <v>244</v>
      </c>
      <c r="F4" s="284"/>
      <c r="G4" s="284"/>
      <c r="H4" s="285"/>
      <c r="I4" s="4"/>
      <c r="J4" s="4"/>
      <c r="K4" s="4"/>
      <c r="L4" s="4"/>
      <c r="M4" s="4"/>
      <c r="N4" s="4"/>
      <c r="O4" s="4"/>
      <c r="P4" s="4"/>
      <c r="Q4" s="4"/>
      <c r="R4" s="4"/>
      <c r="S4" s="4"/>
    </row>
    <row r="5" spans="1:19" s="5" customFormat="1" ht="30" customHeight="1" thickBot="1" x14ac:dyDescent="0.25">
      <c r="A5" s="276" t="s">
        <v>6</v>
      </c>
      <c r="B5" s="276"/>
      <c r="C5" s="276"/>
      <c r="D5" s="276"/>
      <c r="E5" s="276"/>
      <c r="F5" s="276"/>
      <c r="G5" s="276"/>
      <c r="H5" s="4"/>
      <c r="I5" s="4"/>
      <c r="J5" s="4"/>
      <c r="K5" s="4"/>
      <c r="L5" s="4"/>
      <c r="M5" s="4"/>
      <c r="N5" s="4"/>
      <c r="O5" s="4"/>
      <c r="P5" s="4"/>
      <c r="Q5" s="4"/>
      <c r="R5" s="4"/>
      <c r="S5" s="4"/>
    </row>
    <row r="6" spans="1:19" s="5" customFormat="1" ht="30" customHeight="1" thickBot="1" x14ac:dyDescent="0.25">
      <c r="A6" s="278" t="s">
        <v>7</v>
      </c>
      <c r="B6" s="278"/>
      <c r="C6" s="278"/>
      <c r="D6" s="278"/>
      <c r="E6" s="278"/>
      <c r="F6" s="278"/>
      <c r="G6" s="278"/>
      <c r="H6" s="279" t="s">
        <v>287</v>
      </c>
      <c r="I6" s="280"/>
      <c r="J6" s="280"/>
      <c r="K6" s="280"/>
      <c r="L6" s="280"/>
      <c r="M6" s="280"/>
      <c r="N6" s="280"/>
      <c r="O6" s="280"/>
      <c r="P6" s="280"/>
      <c r="Q6" s="281"/>
      <c r="R6" s="4"/>
      <c r="S6" s="4"/>
    </row>
    <row r="7" spans="1:19" s="5" customFormat="1" ht="30" customHeight="1" thickBot="1" x14ac:dyDescent="0.25">
      <c r="A7" s="278" t="s">
        <v>8</v>
      </c>
      <c r="B7" s="278"/>
      <c r="C7" s="278"/>
      <c r="D7" s="278"/>
      <c r="E7" s="278"/>
      <c r="F7" s="278"/>
      <c r="G7" s="278"/>
      <c r="H7" s="502" t="s">
        <v>288</v>
      </c>
      <c r="I7" s="280"/>
      <c r="J7" s="280"/>
      <c r="K7" s="280"/>
      <c r="L7" s="280"/>
      <c r="M7" s="280"/>
      <c r="N7" s="280"/>
      <c r="O7" s="280"/>
      <c r="P7" s="280"/>
      <c r="Q7" s="281"/>
      <c r="R7" s="4"/>
      <c r="S7" s="4"/>
    </row>
    <row r="8" spans="1:19" s="5" customFormat="1" ht="30" customHeight="1" thickBot="1" x14ac:dyDescent="0.25">
      <c r="A8" s="278" t="s">
        <v>9</v>
      </c>
      <c r="B8" s="278"/>
      <c r="C8" s="278"/>
      <c r="D8" s="278"/>
      <c r="E8" s="278"/>
      <c r="F8" s="278"/>
      <c r="G8" s="278"/>
      <c r="H8" s="279" t="s">
        <v>256</v>
      </c>
      <c r="I8" s="280"/>
      <c r="J8" s="280"/>
      <c r="K8" s="280"/>
      <c r="L8" s="280"/>
      <c r="M8" s="280"/>
      <c r="N8" s="280"/>
      <c r="O8" s="280"/>
      <c r="P8" s="280"/>
      <c r="Q8" s="281"/>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0000000-0004-0000-0100-000000000000}"/>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activeCell="C34" sqref="C34"/>
    </sheetView>
  </sheetViews>
  <sheetFormatPr defaultColWidth="8.85546875" defaultRowHeight="12.75" x14ac:dyDescent="0.2"/>
  <cols>
    <col min="1" max="5" width="20.42578125" customWidth="1"/>
    <col min="7" max="10" width="20.5703125" customWidth="1"/>
  </cols>
  <sheetData>
    <row r="1" spans="1:10" ht="23.25" x14ac:dyDescent="0.35">
      <c r="A1" s="94" t="s">
        <v>230</v>
      </c>
      <c r="B1" s="95"/>
      <c r="C1" s="95"/>
      <c r="D1" s="95"/>
      <c r="E1" s="95"/>
    </row>
    <row r="2" spans="1:10" ht="22.5" customHeight="1" x14ac:dyDescent="0.2">
      <c r="A2" s="291" t="str">
        <f>'Institution ID'!C3</f>
        <v>Virginia Institute of Marine Science</v>
      </c>
      <c r="B2" s="291"/>
      <c r="C2" s="291"/>
      <c r="D2" s="291"/>
      <c r="E2" s="291"/>
    </row>
    <row r="3" spans="1:10" ht="15.75" thickBot="1" x14ac:dyDescent="0.25">
      <c r="A3" s="96"/>
      <c r="B3" s="96"/>
      <c r="C3" s="96"/>
      <c r="D3" s="96"/>
      <c r="E3" s="96"/>
    </row>
    <row r="4" spans="1:10" ht="85.5" customHeight="1" thickBot="1" x14ac:dyDescent="0.25">
      <c r="A4" s="292" t="s">
        <v>208</v>
      </c>
      <c r="B4" s="293"/>
      <c r="C4" s="293"/>
      <c r="D4" s="293"/>
      <c r="E4" s="294"/>
    </row>
    <row r="5" spans="1:10" ht="15" x14ac:dyDescent="0.2">
      <c r="A5" s="99"/>
      <c r="B5" s="99"/>
      <c r="C5" s="99"/>
      <c r="D5" s="99"/>
      <c r="E5" s="99"/>
    </row>
    <row r="6" spans="1:10" ht="18.75" thickBot="1" x14ac:dyDescent="0.3">
      <c r="A6" s="295" t="s">
        <v>203</v>
      </c>
      <c r="B6" s="295"/>
      <c r="C6" s="295"/>
      <c r="D6" s="295"/>
      <c r="E6" s="295"/>
      <c r="G6" s="296" t="s">
        <v>203</v>
      </c>
      <c r="H6" s="296"/>
      <c r="I6" s="296"/>
      <c r="J6" s="296"/>
    </row>
    <row r="7" spans="1:10" ht="15.75" thickBot="1" x14ac:dyDescent="0.25">
      <c r="A7" s="97" t="s">
        <v>202</v>
      </c>
      <c r="B7" s="289" t="s">
        <v>204</v>
      </c>
      <c r="C7" s="290"/>
      <c r="D7" s="289" t="s">
        <v>205</v>
      </c>
      <c r="E7" s="290"/>
      <c r="G7" s="297" t="s">
        <v>276</v>
      </c>
      <c r="H7" s="298"/>
      <c r="I7" s="297" t="s">
        <v>277</v>
      </c>
      <c r="J7" s="298"/>
    </row>
    <row r="8" spans="1:10" ht="30.75" thickBot="1" x14ac:dyDescent="0.25">
      <c r="A8" s="97" t="s">
        <v>209</v>
      </c>
      <c r="B8" s="97" t="s">
        <v>210</v>
      </c>
      <c r="C8" s="97" t="s">
        <v>206</v>
      </c>
      <c r="D8" s="97" t="s">
        <v>210</v>
      </c>
      <c r="E8" s="97" t="s">
        <v>206</v>
      </c>
      <c r="G8" s="227" t="s">
        <v>210</v>
      </c>
      <c r="H8" s="227" t="s">
        <v>206</v>
      </c>
      <c r="I8" s="227" t="s">
        <v>210</v>
      </c>
      <c r="J8" s="227" t="s">
        <v>206</v>
      </c>
    </row>
    <row r="9" spans="1:10" ht="15.75" thickBot="1" x14ac:dyDescent="0.25">
      <c r="A9" s="98"/>
      <c r="B9" s="98"/>
      <c r="C9" s="162" t="str">
        <f>IF(B9=0,"%",B9/A9-1)</f>
        <v>%</v>
      </c>
      <c r="D9" s="98"/>
      <c r="E9" s="162" t="str">
        <f>IF(D9=0,"%",D9/B9-1)</f>
        <v>%</v>
      </c>
      <c r="G9" s="228">
        <v>0</v>
      </c>
      <c r="H9" s="229" t="str">
        <f>IF(G9=0,"%",G9/A9-1)</f>
        <v>%</v>
      </c>
      <c r="I9" s="228">
        <v>0</v>
      </c>
      <c r="J9" s="229" t="str">
        <f>IF(I9=0,"%",I9/G9-1)</f>
        <v>%</v>
      </c>
    </row>
    <row r="10" spans="1:10" ht="15" x14ac:dyDescent="0.2">
      <c r="A10" s="151"/>
      <c r="B10" s="151"/>
      <c r="C10" s="152"/>
      <c r="D10" s="151"/>
      <c r="E10" s="152"/>
      <c r="G10" s="230"/>
      <c r="H10" s="231"/>
      <c r="I10" s="230"/>
      <c r="J10" s="231"/>
    </row>
    <row r="11" spans="1:10" ht="15" x14ac:dyDescent="0.2">
      <c r="A11" s="99"/>
      <c r="B11" s="99"/>
      <c r="C11" s="99"/>
      <c r="D11" s="99"/>
      <c r="E11" s="99"/>
      <c r="G11" s="232"/>
      <c r="H11" s="232"/>
      <c r="I11" s="232"/>
      <c r="J11" s="232"/>
    </row>
    <row r="12" spans="1:10" ht="18.75" thickBot="1" x14ac:dyDescent="0.3">
      <c r="A12" s="295" t="s">
        <v>207</v>
      </c>
      <c r="B12" s="295"/>
      <c r="C12" s="295"/>
      <c r="D12" s="295"/>
      <c r="E12" s="295"/>
      <c r="G12" s="296" t="s">
        <v>207</v>
      </c>
      <c r="H12" s="296"/>
      <c r="I12" s="296"/>
      <c r="J12" s="296"/>
    </row>
    <row r="13" spans="1:10" ht="15.75" thickBot="1" x14ac:dyDescent="0.25">
      <c r="A13" s="97" t="s">
        <v>202</v>
      </c>
      <c r="B13" s="289" t="s">
        <v>204</v>
      </c>
      <c r="C13" s="290"/>
      <c r="D13" s="289" t="s">
        <v>205</v>
      </c>
      <c r="E13" s="290"/>
      <c r="G13" s="297" t="s">
        <v>276</v>
      </c>
      <c r="H13" s="298"/>
      <c r="I13" s="297" t="s">
        <v>277</v>
      </c>
      <c r="J13" s="298"/>
    </row>
    <row r="14" spans="1:10" ht="30.75" thickBot="1" x14ac:dyDescent="0.25">
      <c r="A14" s="97" t="s">
        <v>209</v>
      </c>
      <c r="B14" s="97" t="s">
        <v>210</v>
      </c>
      <c r="C14" s="97" t="s">
        <v>206</v>
      </c>
      <c r="D14" s="97" t="s">
        <v>210</v>
      </c>
      <c r="E14" s="97" t="s">
        <v>206</v>
      </c>
      <c r="G14" s="227" t="s">
        <v>210</v>
      </c>
      <c r="H14" s="227" t="s">
        <v>206</v>
      </c>
      <c r="I14" s="227" t="s">
        <v>210</v>
      </c>
      <c r="J14" s="227" t="s">
        <v>206</v>
      </c>
    </row>
    <row r="15" spans="1:10" ht="15.75" thickBot="1" x14ac:dyDescent="0.25">
      <c r="A15" s="98"/>
      <c r="B15" s="98"/>
      <c r="C15" s="162" t="str">
        <f>IF(B15=0,"%",B15/A15-1)</f>
        <v>%</v>
      </c>
      <c r="D15" s="98"/>
      <c r="E15" s="162" t="str">
        <f>IF(D15=0,"%",D15/B15-1)</f>
        <v>%</v>
      </c>
      <c r="G15" s="228">
        <v>0</v>
      </c>
      <c r="H15" s="229" t="str">
        <f>IF(G15=0,"%",G15/A15-1)</f>
        <v>%</v>
      </c>
      <c r="I15" s="228">
        <v>0</v>
      </c>
      <c r="J15" s="229" t="str">
        <f>IF(I15=0,"%",I15/G15-1)</f>
        <v>%</v>
      </c>
    </row>
  </sheetData>
  <mergeCells count="14">
    <mergeCell ref="G6:J6"/>
    <mergeCell ref="G7:H7"/>
    <mergeCell ref="I7:J7"/>
    <mergeCell ref="G12:J12"/>
    <mergeCell ref="G13:H13"/>
    <mergeCell ref="I13:J13"/>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zoomScale="80" zoomScaleNormal="80" zoomScalePageLayoutView="150" workbookViewId="0">
      <selection activeCell="F1" sqref="F1:H1048576"/>
    </sheetView>
  </sheetViews>
  <sheetFormatPr defaultColWidth="8.42578125" defaultRowHeight="12.75" x14ac:dyDescent="0.2"/>
  <cols>
    <col min="1" max="1" width="29.5703125" customWidth="1"/>
    <col min="2" max="2" width="20.42578125" style="9" customWidth="1"/>
    <col min="3" max="5" width="20.42578125" customWidth="1"/>
    <col min="6" max="8" width="20.5703125" customWidth="1"/>
  </cols>
  <sheetData>
    <row r="1" spans="1:8" s="1" customFormat="1" ht="20.100000000000001" customHeight="1" x14ac:dyDescent="0.2">
      <c r="A1" s="73" t="s">
        <v>211</v>
      </c>
      <c r="B1" s="73"/>
      <c r="C1" s="73"/>
      <c r="D1" s="73"/>
      <c r="E1" s="73"/>
    </row>
    <row r="2" spans="1:8" s="1" customFormat="1" ht="20.100000000000001" customHeight="1" x14ac:dyDescent="0.2">
      <c r="A2" s="300" t="str">
        <f>'Institution ID'!C3</f>
        <v>Virginia Institute of Marine Science</v>
      </c>
      <c r="B2" s="300"/>
      <c r="C2" s="300"/>
      <c r="D2" s="300"/>
      <c r="E2" s="300"/>
    </row>
    <row r="3" spans="1:8" s="2" customFormat="1" ht="87.6" customHeight="1" x14ac:dyDescent="0.2">
      <c r="A3" s="302" t="s">
        <v>233</v>
      </c>
      <c r="B3" s="303"/>
      <c r="C3" s="303"/>
      <c r="D3" s="303"/>
      <c r="E3" s="304"/>
      <c r="F3" s="305" t="s">
        <v>278</v>
      </c>
      <c r="G3" s="306"/>
      <c r="H3" s="307"/>
    </row>
    <row r="4" spans="1:8" ht="15" customHeight="1" x14ac:dyDescent="0.2">
      <c r="A4" s="301" t="s">
        <v>0</v>
      </c>
      <c r="B4" s="66" t="s">
        <v>140</v>
      </c>
      <c r="C4" s="66" t="s">
        <v>148</v>
      </c>
      <c r="D4" s="66" t="s">
        <v>141</v>
      </c>
      <c r="E4" s="66" t="s">
        <v>142</v>
      </c>
      <c r="F4" s="233" t="s">
        <v>279</v>
      </c>
      <c r="G4" s="233" t="s">
        <v>280</v>
      </c>
      <c r="H4" s="233" t="s">
        <v>151</v>
      </c>
    </row>
    <row r="5" spans="1:8" ht="30" customHeight="1" x14ac:dyDescent="0.2">
      <c r="A5" s="301"/>
      <c r="B5" s="47" t="s">
        <v>224</v>
      </c>
      <c r="C5" s="47" t="s">
        <v>224</v>
      </c>
      <c r="D5" s="47" t="s">
        <v>225</v>
      </c>
      <c r="E5" s="47" t="s">
        <v>225</v>
      </c>
      <c r="F5" s="234" t="s">
        <v>212</v>
      </c>
      <c r="G5" s="234" t="s">
        <v>212</v>
      </c>
      <c r="H5" s="234" t="s">
        <v>212</v>
      </c>
    </row>
    <row r="6" spans="1:8" ht="15" customHeight="1" x14ac:dyDescent="0.2">
      <c r="A6" s="14" t="s">
        <v>12</v>
      </c>
      <c r="B6" s="299"/>
      <c r="C6" s="299"/>
      <c r="D6" s="299"/>
      <c r="E6" s="299"/>
      <c r="F6" s="235"/>
      <c r="G6" s="235"/>
      <c r="H6" s="235"/>
    </row>
    <row r="7" spans="1:8" ht="15" customHeight="1" x14ac:dyDescent="0.2">
      <c r="A7" s="48" t="s">
        <v>98</v>
      </c>
      <c r="B7" s="13">
        <f>0</f>
        <v>0</v>
      </c>
      <c r="C7" s="13">
        <f>0</f>
        <v>0</v>
      </c>
      <c r="D7" s="13">
        <f>0</f>
        <v>0</v>
      </c>
      <c r="E7" s="13">
        <f>0</f>
        <v>0</v>
      </c>
      <c r="F7" s="236"/>
      <c r="G7" s="236"/>
      <c r="H7" s="236"/>
    </row>
    <row r="8" spans="1:8" ht="15" customHeight="1" x14ac:dyDescent="0.2">
      <c r="A8" s="48" t="s">
        <v>99</v>
      </c>
      <c r="B8" s="13">
        <f>0</f>
        <v>0</v>
      </c>
      <c r="C8" s="13">
        <f>0</f>
        <v>0</v>
      </c>
      <c r="D8" s="13">
        <f>0</f>
        <v>0</v>
      </c>
      <c r="E8" s="13">
        <f>0</f>
        <v>0</v>
      </c>
      <c r="F8" s="237"/>
      <c r="G8" s="237"/>
      <c r="H8" s="236"/>
    </row>
    <row r="9" spans="1:8" ht="15" customHeight="1" x14ac:dyDescent="0.2">
      <c r="A9" s="48" t="s">
        <v>100</v>
      </c>
      <c r="B9" s="13">
        <f>0</f>
        <v>0</v>
      </c>
      <c r="C9" s="13">
        <f>0</f>
        <v>0</v>
      </c>
      <c r="D9" s="13">
        <f>0</f>
        <v>0</v>
      </c>
      <c r="E9" s="13">
        <f>0</f>
        <v>0</v>
      </c>
      <c r="F9" s="236"/>
      <c r="G9" s="236"/>
      <c r="H9" s="236"/>
    </row>
    <row r="10" spans="1:8" ht="15" customHeight="1" x14ac:dyDescent="0.2">
      <c r="A10" s="48" t="s">
        <v>101</v>
      </c>
      <c r="B10" s="13">
        <f>0</f>
        <v>0</v>
      </c>
      <c r="C10" s="13">
        <f>0</f>
        <v>0</v>
      </c>
      <c r="D10" s="13">
        <f>0</f>
        <v>0</v>
      </c>
      <c r="E10" s="13">
        <f>0</f>
        <v>0</v>
      </c>
      <c r="F10" s="237"/>
      <c r="G10" s="236"/>
      <c r="H10" s="236"/>
    </row>
    <row r="11" spans="1:8" ht="15" customHeight="1" x14ac:dyDescent="0.2">
      <c r="A11" s="48" t="s">
        <v>102</v>
      </c>
      <c r="B11" s="13">
        <f>0</f>
        <v>0</v>
      </c>
      <c r="C11" s="13">
        <f>0</f>
        <v>0</v>
      </c>
      <c r="D11" s="13">
        <f>0</f>
        <v>0</v>
      </c>
      <c r="E11" s="13">
        <f>0</f>
        <v>0</v>
      </c>
      <c r="F11" s="236"/>
      <c r="G11" s="236"/>
      <c r="H11" s="236"/>
    </row>
    <row r="12" spans="1:8" ht="15" customHeight="1" x14ac:dyDescent="0.2">
      <c r="A12" s="48" t="s">
        <v>103</v>
      </c>
      <c r="B12" s="13">
        <f>0</f>
        <v>0</v>
      </c>
      <c r="C12" s="13">
        <f>0</f>
        <v>0</v>
      </c>
      <c r="D12" s="13">
        <f>0</f>
        <v>0</v>
      </c>
      <c r="E12" s="13">
        <f>0</f>
        <v>0</v>
      </c>
      <c r="F12" s="236"/>
      <c r="G12" s="236"/>
      <c r="H12" s="236"/>
    </row>
    <row r="13" spans="1:8" ht="15" customHeight="1" x14ac:dyDescent="0.2">
      <c r="A13" s="48" t="s">
        <v>104</v>
      </c>
      <c r="B13" s="13">
        <f>0</f>
        <v>0</v>
      </c>
      <c r="C13" s="13">
        <f>0</f>
        <v>0</v>
      </c>
      <c r="D13" s="13">
        <f>0</f>
        <v>0</v>
      </c>
      <c r="E13" s="13">
        <f>0</f>
        <v>0</v>
      </c>
      <c r="F13" s="236"/>
      <c r="G13" s="236"/>
      <c r="H13" s="236"/>
    </row>
    <row r="14" spans="1:8" ht="15" customHeight="1" x14ac:dyDescent="0.2">
      <c r="A14" s="48" t="s">
        <v>105</v>
      </c>
      <c r="B14" s="13">
        <f>0</f>
        <v>0</v>
      </c>
      <c r="C14" s="13">
        <f>0</f>
        <v>0</v>
      </c>
      <c r="D14" s="13">
        <f>0</f>
        <v>0</v>
      </c>
      <c r="E14" s="13">
        <f>0</f>
        <v>0</v>
      </c>
      <c r="F14" s="236"/>
      <c r="G14" s="236"/>
      <c r="H14" s="236"/>
    </row>
    <row r="15" spans="1:8" ht="15" customHeight="1" x14ac:dyDescent="0.2">
      <c r="A15" s="48" t="s">
        <v>106</v>
      </c>
      <c r="B15" s="13">
        <f>0</f>
        <v>0</v>
      </c>
      <c r="C15" s="13">
        <f>0</f>
        <v>0</v>
      </c>
      <c r="D15" s="13">
        <f>0</f>
        <v>0</v>
      </c>
      <c r="E15" s="13">
        <f>0</f>
        <v>0</v>
      </c>
      <c r="F15" s="236"/>
      <c r="G15" s="236"/>
      <c r="H15" s="236"/>
    </row>
    <row r="16" spans="1:8" ht="15" customHeight="1" x14ac:dyDescent="0.2">
      <c r="A16" s="48" t="s">
        <v>107</v>
      </c>
      <c r="B16" s="13">
        <f>0</f>
        <v>0</v>
      </c>
      <c r="C16" s="13">
        <f>0</f>
        <v>0</v>
      </c>
      <c r="D16" s="13">
        <f>0</f>
        <v>0</v>
      </c>
      <c r="E16" s="13">
        <f>0</f>
        <v>0</v>
      </c>
      <c r="F16" s="236"/>
      <c r="G16" s="236"/>
      <c r="H16" s="236"/>
    </row>
    <row r="17" spans="1:8" ht="15" customHeight="1" x14ac:dyDescent="0.2">
      <c r="A17" s="48" t="s">
        <v>108</v>
      </c>
      <c r="B17" s="13">
        <f>0</f>
        <v>0</v>
      </c>
      <c r="C17" s="13">
        <f>0</f>
        <v>0</v>
      </c>
      <c r="D17" s="13">
        <f>0</f>
        <v>0</v>
      </c>
      <c r="E17" s="13">
        <f>0</f>
        <v>0</v>
      </c>
      <c r="F17" s="236"/>
      <c r="G17" s="236"/>
      <c r="H17" s="236"/>
    </row>
    <row r="18" spans="1:8" ht="15" customHeight="1" x14ac:dyDescent="0.2">
      <c r="A18" s="48" t="s">
        <v>109</v>
      </c>
      <c r="B18" s="13">
        <f>0</f>
        <v>0</v>
      </c>
      <c r="C18" s="13">
        <f>0</f>
        <v>0</v>
      </c>
      <c r="D18" s="13">
        <f>0</f>
        <v>0</v>
      </c>
      <c r="E18" s="13">
        <f>0</f>
        <v>0</v>
      </c>
      <c r="F18" s="236"/>
      <c r="G18" s="236"/>
      <c r="H18" s="236"/>
    </row>
    <row r="19" spans="1:8" ht="15" customHeight="1" x14ac:dyDescent="0.2">
      <c r="A19" s="48" t="s">
        <v>110</v>
      </c>
      <c r="B19" s="13">
        <f>0</f>
        <v>0</v>
      </c>
      <c r="C19" s="13">
        <f>0</f>
        <v>0</v>
      </c>
      <c r="D19" s="13">
        <f>0</f>
        <v>0</v>
      </c>
      <c r="E19" s="13">
        <f>0</f>
        <v>0</v>
      </c>
      <c r="F19" s="236"/>
      <c r="G19" s="236"/>
      <c r="H19" s="236"/>
    </row>
    <row r="20" spans="1:8" ht="15" customHeight="1" x14ac:dyDescent="0.2">
      <c r="A20" s="48" t="s">
        <v>111</v>
      </c>
      <c r="B20" s="13">
        <f>0</f>
        <v>0</v>
      </c>
      <c r="C20" s="13">
        <f>0</f>
        <v>0</v>
      </c>
      <c r="D20" s="13">
        <f>0</f>
        <v>0</v>
      </c>
      <c r="E20" s="13">
        <f>0</f>
        <v>0</v>
      </c>
      <c r="F20" s="236"/>
      <c r="G20" s="236"/>
      <c r="H20" s="236"/>
    </row>
    <row r="21" spans="1:8" ht="15" customHeight="1" x14ac:dyDescent="0.2">
      <c r="A21" s="11" t="s">
        <v>3</v>
      </c>
      <c r="B21" s="13">
        <f>0</f>
        <v>0</v>
      </c>
      <c r="C21" s="13">
        <f>0</f>
        <v>0</v>
      </c>
      <c r="D21" s="13">
        <f>0</f>
        <v>0</v>
      </c>
      <c r="E21" s="13">
        <f>0</f>
        <v>0</v>
      </c>
      <c r="F21" s="236"/>
      <c r="G21" s="236"/>
      <c r="H21" s="236"/>
    </row>
    <row r="22" spans="1:8" ht="15" customHeight="1" x14ac:dyDescent="0.2">
      <c r="A22" s="72" t="s">
        <v>213</v>
      </c>
      <c r="B22" s="43">
        <f>SUM(B7:B21)</f>
        <v>0</v>
      </c>
      <c r="C22" s="43">
        <f>SUM(C7:C21)</f>
        <v>0</v>
      </c>
      <c r="D22" s="43">
        <f>SUM(D7:D21)</f>
        <v>0</v>
      </c>
      <c r="E22" s="43">
        <f>SUM(E7:E21)</f>
        <v>0</v>
      </c>
      <c r="F22" s="238">
        <f t="shared" ref="F22:H22" si="0">SUM(F7:F21)</f>
        <v>0</v>
      </c>
      <c r="G22" s="238">
        <f t="shared" si="0"/>
        <v>0</v>
      </c>
      <c r="H22" s="238">
        <f t="shared" si="0"/>
        <v>0</v>
      </c>
    </row>
    <row r="23" spans="1:8" s="9" customFormat="1" ht="15" customHeight="1" x14ac:dyDescent="0.2">
      <c r="A23" s="88"/>
      <c r="B23" s="68"/>
      <c r="C23" s="68"/>
      <c r="D23" s="68"/>
      <c r="E23" s="68"/>
      <c r="F23" s="239"/>
      <c r="G23" s="239"/>
      <c r="H23" s="239"/>
    </row>
    <row r="24" spans="1:8" s="9" customFormat="1" ht="15" customHeight="1" x14ac:dyDescent="0.2">
      <c r="A24" s="88"/>
      <c r="B24" s="68"/>
      <c r="C24" s="68"/>
      <c r="D24" s="68"/>
      <c r="E24" s="68"/>
      <c r="F24" s="240"/>
      <c r="G24" s="241"/>
      <c r="H24" s="241"/>
    </row>
    <row r="25" spans="1:8" s="9" customFormat="1" ht="15" customHeight="1" x14ac:dyDescent="0.2">
      <c r="A25" s="75"/>
      <c r="B25" s="90" t="s">
        <v>140</v>
      </c>
      <c r="C25" s="90" t="s">
        <v>148</v>
      </c>
      <c r="D25" s="90" t="s">
        <v>141</v>
      </c>
      <c r="E25" s="90" t="s">
        <v>142</v>
      </c>
      <c r="F25" s="233" t="s">
        <v>279</v>
      </c>
      <c r="G25" s="233" t="s">
        <v>280</v>
      </c>
      <c r="H25" s="233" t="s">
        <v>151</v>
      </c>
    </row>
    <row r="26" spans="1:8" s="9" customFormat="1" ht="15" customHeight="1" x14ac:dyDescent="0.2">
      <c r="A26" s="89" t="s">
        <v>143</v>
      </c>
      <c r="B26" s="91" t="s">
        <v>212</v>
      </c>
      <c r="C26" s="91" t="s">
        <v>212</v>
      </c>
      <c r="D26" s="91" t="s">
        <v>212</v>
      </c>
      <c r="E26" s="91" t="s">
        <v>212</v>
      </c>
      <c r="F26" s="234" t="s">
        <v>281</v>
      </c>
      <c r="G26" s="234" t="s">
        <v>281</v>
      </c>
      <c r="H26" s="234" t="s">
        <v>281</v>
      </c>
    </row>
    <row r="27" spans="1:8" s="9" customFormat="1" ht="15" customHeight="1" x14ac:dyDescent="0.2">
      <c r="A27" s="67" t="s">
        <v>144</v>
      </c>
      <c r="B27" s="69">
        <f>0</f>
        <v>0</v>
      </c>
      <c r="C27" s="69">
        <f>0</f>
        <v>0</v>
      </c>
      <c r="D27" s="69">
        <f>0</f>
        <v>0</v>
      </c>
      <c r="E27" s="69">
        <f>0</f>
        <v>0</v>
      </c>
      <c r="F27" s="242"/>
      <c r="G27" s="242"/>
      <c r="H27" s="242"/>
    </row>
    <row r="28" spans="1:8" s="9" customFormat="1" ht="15" customHeight="1" x14ac:dyDescent="0.2">
      <c r="A28" s="67" t="s">
        <v>145</v>
      </c>
      <c r="B28" s="69">
        <f>0</f>
        <v>0</v>
      </c>
      <c r="C28" s="69">
        <f>0</f>
        <v>0</v>
      </c>
      <c r="D28" s="69">
        <f>0</f>
        <v>0</v>
      </c>
      <c r="E28" s="69">
        <f>0</f>
        <v>0</v>
      </c>
      <c r="F28" s="242"/>
      <c r="G28" s="242"/>
      <c r="H28" s="242"/>
    </row>
    <row r="29" spans="1:8" s="9" customFormat="1" ht="15" customHeight="1" x14ac:dyDescent="0.2">
      <c r="A29" s="67" t="s">
        <v>146</v>
      </c>
      <c r="B29" s="70">
        <f>B28+B27</f>
        <v>0</v>
      </c>
      <c r="C29" s="70">
        <f>C28+C27</f>
        <v>0</v>
      </c>
      <c r="D29" s="70">
        <f t="shared" ref="D29:H29" si="1">D28+D27</f>
        <v>0</v>
      </c>
      <c r="E29" s="70">
        <f t="shared" si="1"/>
        <v>0</v>
      </c>
      <c r="F29" s="238">
        <f t="shared" si="1"/>
        <v>0</v>
      </c>
      <c r="G29" s="238">
        <f t="shared" si="1"/>
        <v>0</v>
      </c>
      <c r="H29" s="238">
        <f t="shared" si="1"/>
        <v>0</v>
      </c>
    </row>
    <row r="30" spans="1:8" s="9" customFormat="1" ht="15" customHeight="1" x14ac:dyDescent="0.2">
      <c r="A30" s="71" t="s">
        <v>147</v>
      </c>
      <c r="B30" s="69">
        <f>0</f>
        <v>0</v>
      </c>
      <c r="C30" s="69">
        <f>0</f>
        <v>0</v>
      </c>
      <c r="D30" s="69">
        <f>0</f>
        <v>0</v>
      </c>
      <c r="E30" s="69">
        <f>0</f>
        <v>0</v>
      </c>
      <c r="F30" s="242"/>
      <c r="G30" s="242"/>
      <c r="H30" s="242"/>
    </row>
    <row r="31" spans="1:8" s="9" customFormat="1" ht="15" customHeight="1" x14ac:dyDescent="0.2">
      <c r="A31" s="92"/>
      <c r="B31" s="93"/>
      <c r="C31" s="93"/>
      <c r="D31" s="93"/>
      <c r="E31" s="93"/>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1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9"/>
  <sheetViews>
    <sheetView topLeftCell="A26" zoomScale="80" zoomScaleNormal="80" workbookViewId="0">
      <selection activeCell="G32" sqref="G32"/>
    </sheetView>
  </sheetViews>
  <sheetFormatPr defaultColWidth="9.140625" defaultRowHeight="12.75" x14ac:dyDescent="0.2"/>
  <cols>
    <col min="1" max="1" width="9.85546875" style="101" customWidth="1"/>
    <col min="2" max="2" width="50.42578125" style="101" customWidth="1"/>
    <col min="3" max="3" width="7.140625" style="101" customWidth="1"/>
    <col min="4" max="4" width="18.42578125" style="101" customWidth="1"/>
    <col min="5" max="5" width="15.42578125" style="101" customWidth="1"/>
    <col min="6" max="8" width="18.42578125" style="101" customWidth="1"/>
    <col min="9" max="9" width="20.42578125" style="101" customWidth="1"/>
    <col min="10" max="15" width="20.42578125" style="188" customWidth="1"/>
    <col min="16" max="17" width="50.42578125" style="101" customWidth="1"/>
    <col min="18" max="18" width="41.85546875" style="101" customWidth="1"/>
    <col min="19" max="16384" width="9.140625" style="101"/>
  </cols>
  <sheetData>
    <row r="1" spans="1:17" ht="20.100000000000001" customHeight="1" x14ac:dyDescent="0.2">
      <c r="A1" s="100" t="s">
        <v>214</v>
      </c>
      <c r="B1" s="100"/>
      <c r="C1" s="100"/>
      <c r="D1" s="100"/>
      <c r="E1" s="100"/>
      <c r="F1" s="100"/>
      <c r="G1" s="100"/>
      <c r="H1" s="100"/>
      <c r="I1" s="100"/>
      <c r="J1" s="100"/>
      <c r="K1" s="100"/>
      <c r="L1" s="100"/>
      <c r="M1" s="100"/>
      <c r="N1" s="100"/>
      <c r="O1" s="100"/>
    </row>
    <row r="2" spans="1:17" ht="20.100000000000001" customHeight="1" x14ac:dyDescent="0.2">
      <c r="A2" s="310" t="str">
        <f>'Institution ID'!C3</f>
        <v>Virginia Institute of Marine Science</v>
      </c>
      <c r="B2" s="310"/>
      <c r="C2" s="310"/>
      <c r="D2" s="310"/>
      <c r="E2" s="310"/>
      <c r="F2" s="310"/>
      <c r="G2" s="310"/>
      <c r="H2" s="310"/>
      <c r="I2" s="310"/>
      <c r="J2" s="191"/>
      <c r="K2" s="191"/>
      <c r="L2" s="191"/>
      <c r="M2" s="191"/>
      <c r="N2" s="191"/>
      <c r="O2" s="191"/>
    </row>
    <row r="3" spans="1:17" s="104" customFormat="1" ht="20.100000000000001" customHeight="1" x14ac:dyDescent="0.2">
      <c r="A3" s="102" t="s">
        <v>215</v>
      </c>
      <c r="B3" s="103"/>
      <c r="C3" s="103"/>
      <c r="D3" s="103"/>
      <c r="E3" s="103"/>
      <c r="F3" s="103"/>
    </row>
    <row r="4" spans="1:17" s="105" customFormat="1" ht="30" customHeight="1" x14ac:dyDescent="0.2">
      <c r="A4" s="308" t="s">
        <v>235</v>
      </c>
      <c r="B4" s="308"/>
      <c r="C4" s="308"/>
      <c r="D4" s="308"/>
      <c r="E4" s="308"/>
      <c r="F4" s="308"/>
      <c r="G4" s="308"/>
      <c r="H4" s="308"/>
      <c r="I4" s="308"/>
      <c r="J4" s="308"/>
      <c r="K4" s="308"/>
      <c r="L4" s="308"/>
      <c r="M4" s="308"/>
      <c r="N4" s="308"/>
      <c r="O4" s="308"/>
      <c r="P4" s="308"/>
      <c r="Q4" s="308"/>
    </row>
    <row r="5" spans="1:17" s="105" customFormat="1" ht="79.5" customHeight="1" thickBot="1" x14ac:dyDescent="0.25">
      <c r="A5" s="309"/>
      <c r="B5" s="309"/>
      <c r="C5" s="309"/>
      <c r="D5" s="309"/>
      <c r="E5" s="309"/>
      <c r="F5" s="309"/>
      <c r="G5" s="309"/>
      <c r="H5" s="309"/>
      <c r="I5" s="309"/>
      <c r="J5" s="309"/>
      <c r="K5" s="309"/>
      <c r="L5" s="309"/>
      <c r="M5" s="309"/>
      <c r="N5" s="309"/>
      <c r="O5" s="309"/>
      <c r="P5" s="309"/>
      <c r="Q5" s="309"/>
    </row>
    <row r="6" spans="1:17" s="106" customFormat="1" ht="20.100000000000001" customHeight="1" thickBot="1" x14ac:dyDescent="0.25">
      <c r="A6" s="311" t="s">
        <v>25</v>
      </c>
      <c r="B6" s="314" t="s">
        <v>160</v>
      </c>
      <c r="C6" s="315"/>
      <c r="D6" s="316"/>
      <c r="E6" s="316"/>
      <c r="F6" s="316"/>
      <c r="G6" s="316"/>
      <c r="H6" s="316"/>
      <c r="I6" s="316"/>
      <c r="J6" s="316"/>
      <c r="K6" s="316"/>
      <c r="L6" s="316"/>
      <c r="M6" s="316"/>
      <c r="N6" s="316"/>
      <c r="O6" s="316"/>
      <c r="P6" s="315"/>
      <c r="Q6" s="317"/>
    </row>
    <row r="7" spans="1:17" s="106" customFormat="1" ht="20.100000000000001" customHeight="1" thickBot="1" x14ac:dyDescent="0.25">
      <c r="A7" s="312"/>
      <c r="C7" s="107"/>
      <c r="D7" s="359" t="s">
        <v>139</v>
      </c>
      <c r="E7" s="359"/>
      <c r="F7" s="359"/>
      <c r="G7" s="359"/>
      <c r="H7" s="359"/>
      <c r="I7" s="359"/>
      <c r="J7" s="359"/>
      <c r="K7" s="359"/>
      <c r="L7" s="359"/>
      <c r="M7" s="359"/>
      <c r="N7" s="359"/>
      <c r="O7" s="359"/>
      <c r="P7" s="247" t="s">
        <v>161</v>
      </c>
      <c r="Q7" s="108" t="s">
        <v>162</v>
      </c>
    </row>
    <row r="8" spans="1:17" s="106" customFormat="1" ht="20.100000000000001" customHeight="1" thickBot="1" x14ac:dyDescent="0.25">
      <c r="A8" s="312"/>
      <c r="B8" s="318" t="s">
        <v>26</v>
      </c>
      <c r="C8" s="331" t="s">
        <v>122</v>
      </c>
      <c r="D8" s="322"/>
      <c r="E8" s="322"/>
      <c r="F8" s="322"/>
      <c r="G8" s="322"/>
      <c r="H8" s="322"/>
      <c r="I8" s="322"/>
      <c r="J8" s="187"/>
      <c r="K8" s="187"/>
      <c r="L8" s="187"/>
      <c r="M8" s="187"/>
      <c r="N8" s="187"/>
      <c r="O8" s="187"/>
      <c r="P8" s="328" t="s">
        <v>163</v>
      </c>
      <c r="Q8" s="325" t="s">
        <v>164</v>
      </c>
    </row>
    <row r="9" spans="1:17" s="106" customFormat="1" ht="20.100000000000001" customHeight="1" thickBot="1" x14ac:dyDescent="0.25">
      <c r="A9" s="312"/>
      <c r="B9" s="319"/>
      <c r="C9" s="332"/>
      <c r="D9" s="321" t="s">
        <v>137</v>
      </c>
      <c r="E9" s="322"/>
      <c r="F9" s="323"/>
      <c r="G9" s="324" t="s">
        <v>138</v>
      </c>
      <c r="H9" s="315"/>
      <c r="I9" s="315"/>
      <c r="J9" s="334" t="s">
        <v>282</v>
      </c>
      <c r="K9" s="335"/>
      <c r="L9" s="335"/>
      <c r="M9" s="334" t="s">
        <v>283</v>
      </c>
      <c r="N9" s="335"/>
      <c r="O9" s="335"/>
      <c r="P9" s="329"/>
      <c r="Q9" s="326"/>
    </row>
    <row r="10" spans="1:17" s="106" customFormat="1" ht="52.5" customHeight="1" thickBot="1" x14ac:dyDescent="0.25">
      <c r="A10" s="313"/>
      <c r="B10" s="320"/>
      <c r="C10" s="333"/>
      <c r="D10" s="110" t="s">
        <v>119</v>
      </c>
      <c r="E10" s="110" t="s">
        <v>4</v>
      </c>
      <c r="F10" s="110" t="s">
        <v>118</v>
      </c>
      <c r="G10" s="110" t="s">
        <v>119</v>
      </c>
      <c r="H10" s="110" t="s">
        <v>4</v>
      </c>
      <c r="I10" s="110" t="s">
        <v>118</v>
      </c>
      <c r="J10" s="246" t="s">
        <v>119</v>
      </c>
      <c r="K10" s="246" t="s">
        <v>4</v>
      </c>
      <c r="L10" s="246" t="s">
        <v>118</v>
      </c>
      <c r="M10" s="246" t="s">
        <v>119</v>
      </c>
      <c r="N10" s="246" t="s">
        <v>4</v>
      </c>
      <c r="O10" s="246" t="s">
        <v>118</v>
      </c>
      <c r="P10" s="330"/>
      <c r="Q10" s="327"/>
    </row>
    <row r="11" spans="1:17" ht="20.100000000000001" customHeight="1" thickBot="1" x14ac:dyDescent="0.25">
      <c r="A11" s="111"/>
      <c r="B11" s="112"/>
      <c r="C11" s="113"/>
      <c r="D11" s="170">
        <f t="shared" ref="D11:D23" si="0">SUM(E11:F11)</f>
        <v>0</v>
      </c>
      <c r="E11" s="114">
        <f>0</f>
        <v>0</v>
      </c>
      <c r="F11" s="114">
        <f>0</f>
        <v>0</v>
      </c>
      <c r="G11" s="173">
        <f t="shared" ref="G11:G23" si="1">SUM(H11:I11)</f>
        <v>0</v>
      </c>
      <c r="H11" s="114">
        <f>0</f>
        <v>0</v>
      </c>
      <c r="I11" s="114">
        <f>0</f>
        <v>0</v>
      </c>
      <c r="J11" s="243"/>
      <c r="K11" s="243"/>
      <c r="L11" s="243"/>
      <c r="M11" s="243"/>
      <c r="N11" s="243"/>
      <c r="O11" s="243"/>
      <c r="P11" s="115"/>
      <c r="Q11" s="115"/>
    </row>
    <row r="12" spans="1:17" ht="20.100000000000001" customHeight="1" thickTop="1" thickBot="1" x14ac:dyDescent="0.25">
      <c r="A12" s="116"/>
      <c r="B12" s="117"/>
      <c r="C12" s="118"/>
      <c r="D12" s="171">
        <f t="shared" si="0"/>
        <v>0</v>
      </c>
      <c r="E12" s="119">
        <f>0</f>
        <v>0</v>
      </c>
      <c r="F12" s="119">
        <f>0</f>
        <v>0</v>
      </c>
      <c r="G12" s="174">
        <f t="shared" si="1"/>
        <v>0</v>
      </c>
      <c r="H12" s="119">
        <f>0</f>
        <v>0</v>
      </c>
      <c r="I12" s="119">
        <f>0</f>
        <v>0</v>
      </c>
      <c r="J12" s="244"/>
      <c r="K12" s="244"/>
      <c r="L12" s="244"/>
      <c r="M12" s="244"/>
      <c r="N12" s="244"/>
      <c r="O12" s="244"/>
      <c r="P12" s="120"/>
      <c r="Q12" s="120"/>
    </row>
    <row r="13" spans="1:17" ht="20.100000000000001" customHeight="1" thickTop="1" thickBot="1" x14ac:dyDescent="0.25">
      <c r="A13" s="116"/>
      <c r="B13" s="117"/>
      <c r="C13" s="118"/>
      <c r="D13" s="171">
        <f t="shared" si="0"/>
        <v>0</v>
      </c>
      <c r="E13" s="119">
        <f>0</f>
        <v>0</v>
      </c>
      <c r="F13" s="119">
        <f>0</f>
        <v>0</v>
      </c>
      <c r="G13" s="174">
        <f t="shared" si="1"/>
        <v>0</v>
      </c>
      <c r="H13" s="119">
        <f>0</f>
        <v>0</v>
      </c>
      <c r="I13" s="119">
        <f>0</f>
        <v>0</v>
      </c>
      <c r="J13" s="244"/>
      <c r="K13" s="244"/>
      <c r="L13" s="244"/>
      <c r="M13" s="244"/>
      <c r="N13" s="244"/>
      <c r="O13" s="244"/>
      <c r="P13" s="120"/>
      <c r="Q13" s="120"/>
    </row>
    <row r="14" spans="1:17" ht="20.100000000000001" customHeight="1" thickTop="1" thickBot="1" x14ac:dyDescent="0.25">
      <c r="A14" s="116"/>
      <c r="B14" s="117"/>
      <c r="C14" s="118"/>
      <c r="D14" s="171">
        <f t="shared" si="0"/>
        <v>0</v>
      </c>
      <c r="E14" s="119">
        <f>0</f>
        <v>0</v>
      </c>
      <c r="F14" s="119">
        <f>0</f>
        <v>0</v>
      </c>
      <c r="G14" s="174">
        <f t="shared" si="1"/>
        <v>0</v>
      </c>
      <c r="H14" s="119">
        <f>0</f>
        <v>0</v>
      </c>
      <c r="I14" s="119">
        <f>0</f>
        <v>0</v>
      </c>
      <c r="J14" s="244"/>
      <c r="K14" s="244"/>
      <c r="L14" s="244"/>
      <c r="M14" s="244"/>
      <c r="N14" s="244"/>
      <c r="O14" s="244"/>
      <c r="P14" s="120"/>
      <c r="Q14" s="120"/>
    </row>
    <row r="15" spans="1:17" ht="20.100000000000001" customHeight="1" thickTop="1" thickBot="1" x14ac:dyDescent="0.25">
      <c r="A15" s="121"/>
      <c r="B15" s="122"/>
      <c r="C15" s="123"/>
      <c r="D15" s="171">
        <f t="shared" si="0"/>
        <v>0</v>
      </c>
      <c r="E15" s="119">
        <f>0</f>
        <v>0</v>
      </c>
      <c r="F15" s="119">
        <f>0</f>
        <v>0</v>
      </c>
      <c r="G15" s="174">
        <f t="shared" si="1"/>
        <v>0</v>
      </c>
      <c r="H15" s="119">
        <f>0</f>
        <v>0</v>
      </c>
      <c r="I15" s="119">
        <f>0</f>
        <v>0</v>
      </c>
      <c r="J15" s="244"/>
      <c r="K15" s="244"/>
      <c r="L15" s="244"/>
      <c r="M15" s="244"/>
      <c r="N15" s="244"/>
      <c r="O15" s="244"/>
      <c r="P15" s="120"/>
      <c r="Q15" s="120"/>
    </row>
    <row r="16" spans="1:17" ht="20.100000000000001" customHeight="1" thickTop="1" thickBot="1" x14ac:dyDescent="0.25">
      <c r="A16" s="116"/>
      <c r="B16" s="117"/>
      <c r="C16" s="118"/>
      <c r="D16" s="171">
        <f t="shared" si="0"/>
        <v>0</v>
      </c>
      <c r="E16" s="119">
        <f>0</f>
        <v>0</v>
      </c>
      <c r="F16" s="119">
        <f>0</f>
        <v>0</v>
      </c>
      <c r="G16" s="174">
        <f t="shared" si="1"/>
        <v>0</v>
      </c>
      <c r="H16" s="119">
        <f>0</f>
        <v>0</v>
      </c>
      <c r="I16" s="119">
        <f>0</f>
        <v>0</v>
      </c>
      <c r="J16" s="244"/>
      <c r="K16" s="244"/>
      <c r="L16" s="244"/>
      <c r="M16" s="244"/>
      <c r="N16" s="244"/>
      <c r="O16" s="244"/>
      <c r="P16" s="120"/>
      <c r="Q16" s="120"/>
    </row>
    <row r="17" spans="1:18" ht="20.100000000000001" customHeight="1" thickTop="1" thickBot="1" x14ac:dyDescent="0.25">
      <c r="A17" s="116"/>
      <c r="B17" s="117"/>
      <c r="C17" s="118"/>
      <c r="D17" s="171">
        <f t="shared" si="0"/>
        <v>0</v>
      </c>
      <c r="E17" s="119">
        <f>0</f>
        <v>0</v>
      </c>
      <c r="F17" s="119">
        <f>0</f>
        <v>0</v>
      </c>
      <c r="G17" s="174">
        <f t="shared" si="1"/>
        <v>0</v>
      </c>
      <c r="H17" s="119">
        <f>0</f>
        <v>0</v>
      </c>
      <c r="I17" s="119">
        <f>0</f>
        <v>0</v>
      </c>
      <c r="J17" s="244"/>
      <c r="K17" s="244"/>
      <c r="L17" s="244"/>
      <c r="M17" s="244"/>
      <c r="N17" s="244"/>
      <c r="O17" s="244"/>
      <c r="P17" s="120"/>
      <c r="Q17" s="120"/>
    </row>
    <row r="18" spans="1:18" ht="20.100000000000001" customHeight="1" thickTop="1" thickBot="1" x14ac:dyDescent="0.25">
      <c r="A18" s="116"/>
      <c r="B18" s="117"/>
      <c r="C18" s="118"/>
      <c r="D18" s="171">
        <f t="shared" si="0"/>
        <v>0</v>
      </c>
      <c r="E18" s="119">
        <f>0</f>
        <v>0</v>
      </c>
      <c r="F18" s="119">
        <f>0</f>
        <v>0</v>
      </c>
      <c r="G18" s="174">
        <f t="shared" si="1"/>
        <v>0</v>
      </c>
      <c r="H18" s="119">
        <f>0</f>
        <v>0</v>
      </c>
      <c r="I18" s="119">
        <f>0</f>
        <v>0</v>
      </c>
      <c r="J18" s="244"/>
      <c r="K18" s="244"/>
      <c r="L18" s="244"/>
      <c r="M18" s="244"/>
      <c r="N18" s="244"/>
      <c r="O18" s="244"/>
      <c r="P18" s="120"/>
      <c r="Q18" s="120"/>
    </row>
    <row r="19" spans="1:18" ht="20.100000000000001" customHeight="1" thickTop="1" thickBot="1" x14ac:dyDescent="0.25">
      <c r="A19" s="116"/>
      <c r="B19" s="117"/>
      <c r="C19" s="118"/>
      <c r="D19" s="171">
        <f t="shared" si="0"/>
        <v>0</v>
      </c>
      <c r="E19" s="119">
        <f>0</f>
        <v>0</v>
      </c>
      <c r="F19" s="119">
        <f>0</f>
        <v>0</v>
      </c>
      <c r="G19" s="174">
        <f t="shared" si="1"/>
        <v>0</v>
      </c>
      <c r="H19" s="119">
        <f>0</f>
        <v>0</v>
      </c>
      <c r="I19" s="119">
        <f>0</f>
        <v>0</v>
      </c>
      <c r="J19" s="244"/>
      <c r="K19" s="244"/>
      <c r="L19" s="244"/>
      <c r="M19" s="244"/>
      <c r="N19" s="244"/>
      <c r="O19" s="244"/>
      <c r="P19" s="120"/>
      <c r="Q19" s="120"/>
    </row>
    <row r="20" spans="1:18" ht="20.100000000000001" customHeight="1" thickTop="1" thickBot="1" x14ac:dyDescent="0.25">
      <c r="A20" s="116"/>
      <c r="B20" s="117"/>
      <c r="C20" s="118"/>
      <c r="D20" s="171">
        <f t="shared" si="0"/>
        <v>0</v>
      </c>
      <c r="E20" s="119">
        <f>0</f>
        <v>0</v>
      </c>
      <c r="F20" s="119">
        <f>0</f>
        <v>0</v>
      </c>
      <c r="G20" s="174">
        <f t="shared" si="1"/>
        <v>0</v>
      </c>
      <c r="H20" s="119">
        <f>0</f>
        <v>0</v>
      </c>
      <c r="I20" s="119">
        <f>0</f>
        <v>0</v>
      </c>
      <c r="J20" s="244"/>
      <c r="K20" s="244"/>
      <c r="L20" s="244"/>
      <c r="M20" s="244"/>
      <c r="N20" s="244"/>
      <c r="O20" s="244"/>
      <c r="P20" s="120"/>
      <c r="Q20" s="120"/>
    </row>
    <row r="21" spans="1:18" ht="20.100000000000001" customHeight="1" thickTop="1" thickBot="1" x14ac:dyDescent="0.25">
      <c r="A21" s="116"/>
      <c r="B21" s="117"/>
      <c r="C21" s="118"/>
      <c r="D21" s="171">
        <f t="shared" si="0"/>
        <v>0</v>
      </c>
      <c r="E21" s="119">
        <f>0</f>
        <v>0</v>
      </c>
      <c r="F21" s="119">
        <f>0</f>
        <v>0</v>
      </c>
      <c r="G21" s="174">
        <f t="shared" si="1"/>
        <v>0</v>
      </c>
      <c r="H21" s="119">
        <f>0</f>
        <v>0</v>
      </c>
      <c r="I21" s="119">
        <f>0</f>
        <v>0</v>
      </c>
      <c r="J21" s="244"/>
      <c r="K21" s="244"/>
      <c r="L21" s="244"/>
      <c r="M21" s="244"/>
      <c r="N21" s="244"/>
      <c r="O21" s="244"/>
      <c r="P21" s="120"/>
      <c r="Q21" s="120"/>
    </row>
    <row r="22" spans="1:18" ht="20.100000000000001" customHeight="1" thickTop="1" thickBot="1" x14ac:dyDescent="0.25">
      <c r="A22" s="116"/>
      <c r="B22" s="117"/>
      <c r="C22" s="118"/>
      <c r="D22" s="171">
        <f t="shared" si="0"/>
        <v>0</v>
      </c>
      <c r="E22" s="119">
        <f>0</f>
        <v>0</v>
      </c>
      <c r="F22" s="119">
        <f>0</f>
        <v>0</v>
      </c>
      <c r="G22" s="174">
        <f t="shared" si="1"/>
        <v>0</v>
      </c>
      <c r="H22" s="119">
        <f>0</f>
        <v>0</v>
      </c>
      <c r="I22" s="119">
        <f>0</f>
        <v>0</v>
      </c>
      <c r="J22" s="244"/>
      <c r="K22" s="244"/>
      <c r="L22" s="244"/>
      <c r="M22" s="244"/>
      <c r="N22" s="244"/>
      <c r="O22" s="244"/>
      <c r="P22" s="120"/>
      <c r="Q22" s="120"/>
    </row>
    <row r="23" spans="1:18" ht="20.100000000000001" customHeight="1" thickTop="1" x14ac:dyDescent="0.2">
      <c r="A23" s="116"/>
      <c r="B23" s="117"/>
      <c r="C23" s="118"/>
      <c r="D23" s="172">
        <f t="shared" si="0"/>
        <v>0</v>
      </c>
      <c r="E23" s="119">
        <f>0</f>
        <v>0</v>
      </c>
      <c r="F23" s="119">
        <f>0</f>
        <v>0</v>
      </c>
      <c r="G23" s="175">
        <f t="shared" si="1"/>
        <v>0</v>
      </c>
      <c r="H23" s="119">
        <f>0</f>
        <v>0</v>
      </c>
      <c r="I23" s="119">
        <f>0</f>
        <v>0</v>
      </c>
      <c r="J23" s="119">
        <f>0</f>
        <v>0</v>
      </c>
      <c r="K23" s="119">
        <f>0</f>
        <v>0</v>
      </c>
      <c r="L23" s="119">
        <f>0</f>
        <v>0</v>
      </c>
      <c r="M23" s="119">
        <f>0</f>
        <v>0</v>
      </c>
      <c r="N23" s="119">
        <f>0</f>
        <v>0</v>
      </c>
      <c r="O23" s="119">
        <f>0</f>
        <v>0</v>
      </c>
      <c r="P23" s="120"/>
      <c r="Q23" s="120"/>
    </row>
    <row r="24" spans="1:18" ht="20.100000000000001" customHeight="1" x14ac:dyDescent="0.2">
      <c r="A24" s="340"/>
      <c r="B24" s="341"/>
      <c r="C24" s="341"/>
      <c r="D24" s="341"/>
      <c r="E24" s="341"/>
      <c r="F24" s="341"/>
      <c r="G24" s="341"/>
      <c r="H24" s="341"/>
      <c r="I24" s="341"/>
      <c r="J24" s="341"/>
      <c r="K24" s="341"/>
      <c r="L24" s="341"/>
      <c r="M24" s="341"/>
      <c r="N24" s="341"/>
      <c r="O24" s="341"/>
      <c r="P24" s="341"/>
      <c r="Q24" s="341"/>
    </row>
    <row r="25" spans="1:18" ht="41.1" customHeight="1" x14ac:dyDescent="0.2">
      <c r="A25" s="124"/>
      <c r="B25" s="125" t="s">
        <v>165</v>
      </c>
      <c r="C25" s="125"/>
      <c r="D25" s="64">
        <f>SUM(D11:D23)</f>
        <v>0</v>
      </c>
      <c r="E25" s="42">
        <f t="shared" ref="E25:O25" si="2">SUM(E11:E23)</f>
        <v>0</v>
      </c>
      <c r="F25" s="42">
        <f t="shared" si="2"/>
        <v>0</v>
      </c>
      <c r="G25" s="169">
        <f t="shared" si="2"/>
        <v>0</v>
      </c>
      <c r="H25" s="42">
        <f t="shared" si="2"/>
        <v>0</v>
      </c>
      <c r="I25" s="42">
        <f t="shared" si="2"/>
        <v>0</v>
      </c>
      <c r="J25" s="42">
        <f t="shared" si="2"/>
        <v>0</v>
      </c>
      <c r="K25" s="42">
        <f t="shared" si="2"/>
        <v>0</v>
      </c>
      <c r="L25" s="42">
        <f t="shared" si="2"/>
        <v>0</v>
      </c>
      <c r="M25" s="42">
        <f t="shared" si="2"/>
        <v>0</v>
      </c>
      <c r="N25" s="42">
        <f t="shared" si="2"/>
        <v>0</v>
      </c>
      <c r="O25" s="42">
        <f t="shared" si="2"/>
        <v>0</v>
      </c>
      <c r="P25" s="342"/>
      <c r="Q25" s="342"/>
    </row>
    <row r="26" spans="1:18" x14ac:dyDescent="0.2">
      <c r="A26" s="126"/>
    </row>
    <row r="27" spans="1:18" ht="18" x14ac:dyDescent="0.25">
      <c r="A27" s="127" t="s">
        <v>216</v>
      </c>
      <c r="B27" s="128"/>
      <c r="C27" s="128"/>
      <c r="D27" s="128"/>
      <c r="E27" s="128"/>
      <c r="F27" s="128"/>
      <c r="G27" s="128"/>
      <c r="H27" s="159"/>
      <c r="I27" s="129"/>
      <c r="J27" s="129"/>
      <c r="K27" s="129"/>
      <c r="L27" s="129"/>
      <c r="M27" s="129"/>
      <c r="N27" s="129"/>
      <c r="O27" s="129"/>
    </row>
    <row r="28" spans="1:18" ht="90.75" customHeight="1" thickBot="1" x14ac:dyDescent="0.25">
      <c r="A28" s="361" t="s">
        <v>234</v>
      </c>
      <c r="B28" s="362"/>
      <c r="C28" s="362"/>
      <c r="D28" s="362"/>
      <c r="E28" s="362"/>
      <c r="F28" s="362"/>
      <c r="G28" s="362"/>
      <c r="H28" s="362"/>
      <c r="I28" s="362"/>
      <c r="J28" s="362"/>
      <c r="K28" s="362"/>
      <c r="L28" s="362"/>
      <c r="M28" s="362"/>
      <c r="N28" s="362"/>
      <c r="O28" s="362"/>
      <c r="P28" s="362"/>
      <c r="Q28" s="362"/>
    </row>
    <row r="29" spans="1:18" ht="16.5" customHeight="1" thickBot="1" x14ac:dyDescent="0.25">
      <c r="A29" s="153"/>
      <c r="B29" s="353" t="s">
        <v>166</v>
      </c>
      <c r="C29" s="354"/>
      <c r="D29" s="350" t="s">
        <v>137</v>
      </c>
      <c r="E29" s="351"/>
      <c r="F29" s="352"/>
      <c r="G29" s="350" t="s">
        <v>138</v>
      </c>
      <c r="H29" s="351"/>
      <c r="I29" s="352"/>
      <c r="J29" s="360" t="s">
        <v>282</v>
      </c>
      <c r="K29" s="335"/>
      <c r="L29" s="298"/>
      <c r="M29" s="360" t="s">
        <v>283</v>
      </c>
      <c r="N29" s="335"/>
      <c r="O29" s="298"/>
      <c r="P29" s="131"/>
      <c r="Q29" s="344"/>
      <c r="R29" s="344"/>
    </row>
    <row r="30" spans="1:18" ht="51.75" customHeight="1" thickBot="1" x14ac:dyDescent="0.3">
      <c r="A30" s="153"/>
      <c r="B30" s="363" t="s">
        <v>0</v>
      </c>
      <c r="C30" s="364"/>
      <c r="D30" s="110" t="s">
        <v>119</v>
      </c>
      <c r="E30" s="110" t="s">
        <v>4</v>
      </c>
      <c r="F30" s="109" t="s">
        <v>118</v>
      </c>
      <c r="G30" s="110" t="s">
        <v>119</v>
      </c>
      <c r="H30" s="110" t="s">
        <v>4</v>
      </c>
      <c r="I30" s="109" t="s">
        <v>118</v>
      </c>
      <c r="J30" s="248" t="s">
        <v>119</v>
      </c>
      <c r="K30" s="248" t="s">
        <v>4</v>
      </c>
      <c r="L30" s="249" t="s">
        <v>118</v>
      </c>
      <c r="M30" s="248" t="s">
        <v>119</v>
      </c>
      <c r="N30" s="248" t="s">
        <v>4</v>
      </c>
      <c r="O30" s="249" t="s">
        <v>118</v>
      </c>
      <c r="P30" s="131"/>
      <c r="Q30" s="131"/>
      <c r="R30" s="132"/>
    </row>
    <row r="31" spans="1:18" ht="20.100000000000001" customHeight="1" x14ac:dyDescent="0.2">
      <c r="A31" s="130"/>
      <c r="B31" s="356" t="s">
        <v>120</v>
      </c>
      <c r="C31" s="357"/>
      <c r="D31" s="166">
        <f t="shared" ref="D31:O31" si="3">+D25</f>
        <v>0</v>
      </c>
      <c r="E31" s="167">
        <f t="shared" si="3"/>
        <v>0</v>
      </c>
      <c r="F31" s="167">
        <f t="shared" si="3"/>
        <v>0</v>
      </c>
      <c r="G31" s="168">
        <f t="shared" si="3"/>
        <v>0</v>
      </c>
      <c r="H31" s="167">
        <f t="shared" si="3"/>
        <v>0</v>
      </c>
      <c r="I31" s="167">
        <f t="shared" si="3"/>
        <v>0</v>
      </c>
      <c r="J31" s="250">
        <f t="shared" si="3"/>
        <v>0</v>
      </c>
      <c r="K31" s="250">
        <f t="shared" si="3"/>
        <v>0</v>
      </c>
      <c r="L31" s="250">
        <f t="shared" si="3"/>
        <v>0</v>
      </c>
      <c r="M31" s="250">
        <f t="shared" si="3"/>
        <v>0</v>
      </c>
      <c r="N31" s="250">
        <f t="shared" si="3"/>
        <v>0</v>
      </c>
      <c r="O31" s="250">
        <f t="shared" si="3"/>
        <v>0</v>
      </c>
      <c r="P31" s="133"/>
      <c r="Q31" s="133"/>
      <c r="R31" s="133"/>
    </row>
    <row r="32" spans="1:18" ht="20.100000000000001" customHeight="1" x14ac:dyDescent="0.2">
      <c r="A32" s="134"/>
      <c r="B32" s="343" t="s">
        <v>125</v>
      </c>
      <c r="C32" s="336"/>
      <c r="D32" s="135">
        <f>SUM(E32:F32)</f>
        <v>0</v>
      </c>
      <c r="E32" s="136">
        <f>0</f>
        <v>0</v>
      </c>
      <c r="F32" s="136">
        <f>0</f>
        <v>0</v>
      </c>
      <c r="G32" s="137">
        <v>266805</v>
      </c>
      <c r="H32" s="136">
        <f>0</f>
        <v>0</v>
      </c>
      <c r="I32" s="136">
        <f>0</f>
        <v>0</v>
      </c>
      <c r="J32" s="251">
        <f>G32*1.05</f>
        <v>280145.25</v>
      </c>
      <c r="K32" s="251">
        <v>0</v>
      </c>
      <c r="L32" s="251"/>
      <c r="M32" s="251">
        <f>J32*1.05</f>
        <v>294152.51250000001</v>
      </c>
      <c r="N32" s="251">
        <v>0</v>
      </c>
      <c r="O32" s="251"/>
      <c r="P32" s="138"/>
      <c r="Q32" s="138"/>
      <c r="R32" s="138"/>
    </row>
    <row r="33" spans="1:18" ht="20.100000000000001" customHeight="1" x14ac:dyDescent="0.2">
      <c r="A33" s="134"/>
      <c r="B33" s="343" t="s">
        <v>131</v>
      </c>
      <c r="C33" s="336"/>
      <c r="D33" s="139">
        <f>+F33</f>
        <v>0</v>
      </c>
      <c r="E33" s="140"/>
      <c r="F33" s="140">
        <f>0</f>
        <v>0</v>
      </c>
      <c r="G33" s="141">
        <v>0.03</v>
      </c>
      <c r="H33" s="140"/>
      <c r="I33" s="140">
        <f>0</f>
        <v>0</v>
      </c>
      <c r="J33" s="252">
        <v>0.05</v>
      </c>
      <c r="K33" s="252"/>
      <c r="L33" s="252"/>
      <c r="M33" s="252">
        <v>0.05</v>
      </c>
      <c r="N33" s="252"/>
      <c r="O33" s="252"/>
      <c r="P33" s="142"/>
      <c r="Q33" s="142"/>
      <c r="R33" s="142"/>
    </row>
    <row r="34" spans="1:18" ht="20.100000000000001" customHeight="1" x14ac:dyDescent="0.2">
      <c r="A34" s="134"/>
      <c r="B34" s="143" t="s">
        <v>126</v>
      </c>
      <c r="C34" s="143"/>
      <c r="D34" s="135">
        <f>SUM(E34:F34)</f>
        <v>0</v>
      </c>
      <c r="E34" s="136">
        <f>0</f>
        <v>0</v>
      </c>
      <c r="F34" s="136">
        <f>0</f>
        <v>0</v>
      </c>
      <c r="G34" s="137">
        <v>280689</v>
      </c>
      <c r="H34" s="136">
        <f>0</f>
        <v>0</v>
      </c>
      <c r="I34" s="136">
        <f>0</f>
        <v>0</v>
      </c>
      <c r="J34" s="251">
        <f>G34*1.05</f>
        <v>294723.45</v>
      </c>
      <c r="K34" s="251">
        <v>0</v>
      </c>
      <c r="L34" s="251"/>
      <c r="M34" s="251">
        <f>J34*1.05</f>
        <v>309459.6225</v>
      </c>
      <c r="N34" s="251">
        <v>0</v>
      </c>
      <c r="O34" s="251"/>
      <c r="P34" s="138"/>
      <c r="Q34" s="138"/>
      <c r="R34" s="138"/>
    </row>
    <row r="35" spans="1:18" ht="20.100000000000001" customHeight="1" x14ac:dyDescent="0.2">
      <c r="A35" s="134"/>
      <c r="B35" s="143" t="s">
        <v>127</v>
      </c>
      <c r="C35" s="143"/>
      <c r="D35" s="139">
        <f>+F35</f>
        <v>0</v>
      </c>
      <c r="E35" s="140"/>
      <c r="F35" s="140">
        <f>0</f>
        <v>0</v>
      </c>
      <c r="G35" s="141">
        <v>0.03</v>
      </c>
      <c r="H35" s="140"/>
      <c r="I35" s="140">
        <f>0</f>
        <v>0</v>
      </c>
      <c r="J35" s="252">
        <v>0.05</v>
      </c>
      <c r="K35" s="252"/>
      <c r="L35" s="252"/>
      <c r="M35" s="252">
        <v>0.05</v>
      </c>
      <c r="N35" s="252"/>
      <c r="O35" s="252"/>
      <c r="P35" s="142"/>
      <c r="Q35" s="142"/>
      <c r="R35" s="142"/>
    </row>
    <row r="36" spans="1:18" ht="20.100000000000001" customHeight="1" x14ac:dyDescent="0.2">
      <c r="A36" s="134"/>
      <c r="B36" s="143" t="s">
        <v>128</v>
      </c>
      <c r="C36" s="143"/>
      <c r="D36" s="135">
        <f>SUM(E36:F36)</f>
        <v>0</v>
      </c>
      <c r="E36" s="136">
        <f>0</f>
        <v>0</v>
      </c>
      <c r="F36" s="136">
        <f>0</f>
        <v>0</v>
      </c>
      <c r="G36" s="137">
        <v>90772</v>
      </c>
      <c r="H36" s="136">
        <f>0</f>
        <v>0</v>
      </c>
      <c r="I36" s="136">
        <f>0</f>
        <v>0</v>
      </c>
      <c r="J36" s="251">
        <v>93899</v>
      </c>
      <c r="K36" s="251">
        <v>0</v>
      </c>
      <c r="L36" s="251"/>
      <c r="M36" s="251">
        <f>J36*1.05</f>
        <v>98593.95</v>
      </c>
      <c r="N36" s="251">
        <v>0</v>
      </c>
      <c r="O36" s="251"/>
      <c r="P36" s="138"/>
      <c r="Q36" s="138"/>
      <c r="R36" s="138"/>
    </row>
    <row r="37" spans="1:18" ht="20.100000000000001" customHeight="1" x14ac:dyDescent="0.2">
      <c r="A37" s="134"/>
      <c r="B37" s="143" t="s">
        <v>129</v>
      </c>
      <c r="C37" s="143"/>
      <c r="D37" s="139">
        <f>+F37</f>
        <v>0</v>
      </c>
      <c r="E37" s="140"/>
      <c r="F37" s="140">
        <f>0</f>
        <v>0</v>
      </c>
      <c r="G37" s="141">
        <v>0.03</v>
      </c>
      <c r="H37" s="140"/>
      <c r="I37" s="140">
        <f>0</f>
        <v>0</v>
      </c>
      <c r="J37" s="252">
        <v>0.05</v>
      </c>
      <c r="K37" s="252"/>
      <c r="L37" s="252"/>
      <c r="M37" s="252">
        <v>0.05</v>
      </c>
      <c r="N37" s="252"/>
      <c r="O37" s="252"/>
      <c r="P37" s="142"/>
      <c r="Q37" s="142"/>
      <c r="R37" s="142"/>
    </row>
    <row r="38" spans="1:18" ht="20.100000000000001" customHeight="1" x14ac:dyDescent="0.2">
      <c r="A38" s="134"/>
      <c r="B38" s="336" t="s">
        <v>124</v>
      </c>
      <c r="C38" s="337"/>
      <c r="D38" s="135">
        <f>SUM(E38:F38)</f>
        <v>0</v>
      </c>
      <c r="E38" s="136">
        <f>0</f>
        <v>0</v>
      </c>
      <c r="F38" s="136">
        <f>0</f>
        <v>0</v>
      </c>
      <c r="G38" s="137">
        <v>243352</v>
      </c>
      <c r="H38" s="136">
        <f>0</f>
        <v>0</v>
      </c>
      <c r="I38" s="136">
        <f>0</f>
        <v>0</v>
      </c>
      <c r="J38" s="251">
        <f>G38*1.05</f>
        <v>255519.6</v>
      </c>
      <c r="K38" s="251">
        <v>0</v>
      </c>
      <c r="L38" s="251"/>
      <c r="M38" s="251">
        <f>J38*1.05</f>
        <v>268295.58</v>
      </c>
      <c r="N38" s="251">
        <v>0</v>
      </c>
      <c r="O38" s="251"/>
      <c r="P38" s="138"/>
      <c r="Q38" s="138"/>
      <c r="R38" s="138"/>
    </row>
    <row r="39" spans="1:18" ht="20.100000000000001" customHeight="1" x14ac:dyDescent="0.2">
      <c r="A39" s="134"/>
      <c r="B39" s="336" t="s">
        <v>130</v>
      </c>
      <c r="C39" s="337"/>
      <c r="D39" s="139">
        <f>+F39</f>
        <v>0</v>
      </c>
      <c r="E39" s="140"/>
      <c r="F39" s="140">
        <f>0</f>
        <v>0</v>
      </c>
      <c r="G39" s="141">
        <v>0.03</v>
      </c>
      <c r="H39" s="140"/>
      <c r="I39" s="140">
        <f>0</f>
        <v>0</v>
      </c>
      <c r="J39" s="252">
        <v>0.05</v>
      </c>
      <c r="K39" s="252"/>
      <c r="L39" s="252"/>
      <c r="M39" s="252">
        <v>0.05</v>
      </c>
      <c r="N39" s="252"/>
      <c r="O39" s="252"/>
      <c r="P39" s="142"/>
      <c r="Q39" s="142"/>
      <c r="R39" s="142"/>
    </row>
    <row r="40" spans="1:18" ht="20.100000000000001" customHeight="1" x14ac:dyDescent="0.2">
      <c r="A40" s="134"/>
      <c r="B40" s="336" t="s">
        <v>132</v>
      </c>
      <c r="C40" s="339"/>
      <c r="D40" s="135">
        <f t="shared" ref="D40:D45" si="4">SUM(E40:F40)</f>
        <v>0</v>
      </c>
      <c r="E40" s="136">
        <f>0</f>
        <v>0</v>
      </c>
      <c r="F40" s="136">
        <f>0</f>
        <v>0</v>
      </c>
      <c r="G40" s="137">
        <f t="shared" ref="G40:G45" si="5">SUM(H40:I40)</f>
        <v>0</v>
      </c>
      <c r="H40" s="136">
        <f>0</f>
        <v>0</v>
      </c>
      <c r="I40" s="136">
        <f>0</f>
        <v>0</v>
      </c>
      <c r="J40" s="251"/>
      <c r="K40" s="251"/>
      <c r="L40" s="251"/>
      <c r="M40" s="251"/>
      <c r="N40" s="251"/>
      <c r="O40" s="251"/>
    </row>
    <row r="41" spans="1:18" ht="20.100000000000001" customHeight="1" x14ac:dyDescent="0.2">
      <c r="A41" s="134"/>
      <c r="B41" s="338" t="s">
        <v>133</v>
      </c>
      <c r="C41" s="336"/>
      <c r="D41" s="135">
        <v>0</v>
      </c>
      <c r="E41" s="136">
        <f>0</f>
        <v>0</v>
      </c>
      <c r="F41" s="136">
        <f>0</f>
        <v>0</v>
      </c>
      <c r="G41" s="137">
        <v>0</v>
      </c>
      <c r="H41" s="136">
        <f>0</f>
        <v>0</v>
      </c>
      <c r="I41" s="136">
        <f>0</f>
        <v>0</v>
      </c>
      <c r="J41" s="251"/>
      <c r="K41" s="251"/>
      <c r="L41" s="251"/>
      <c r="M41" s="251"/>
      <c r="N41" s="251"/>
      <c r="O41" s="251"/>
      <c r="P41" s="144" t="s">
        <v>117</v>
      </c>
    </row>
    <row r="42" spans="1:18" ht="20.100000000000001" customHeight="1" x14ac:dyDescent="0.2">
      <c r="A42" s="134"/>
      <c r="B42" s="145" t="s">
        <v>152</v>
      </c>
      <c r="C42" s="146"/>
      <c r="D42" s="135">
        <f t="shared" si="4"/>
        <v>0</v>
      </c>
      <c r="E42" s="136">
        <f>0</f>
        <v>0</v>
      </c>
      <c r="F42" s="136">
        <f>0</f>
        <v>0</v>
      </c>
      <c r="G42" s="137">
        <f t="shared" si="5"/>
        <v>0</v>
      </c>
      <c r="H42" s="136">
        <f>0</f>
        <v>0</v>
      </c>
      <c r="I42" s="136">
        <f>0</f>
        <v>0</v>
      </c>
      <c r="J42" s="251"/>
      <c r="K42" s="251"/>
      <c r="L42" s="251"/>
      <c r="M42" s="251"/>
      <c r="N42" s="251"/>
      <c r="O42" s="251"/>
    </row>
    <row r="43" spans="1:18" ht="20.100000000000001" customHeight="1" x14ac:dyDescent="0.2">
      <c r="A43" s="134"/>
      <c r="B43" s="145" t="s">
        <v>153</v>
      </c>
      <c r="C43" s="146"/>
      <c r="D43" s="135">
        <f t="shared" si="4"/>
        <v>0</v>
      </c>
      <c r="E43" s="136">
        <f>0</f>
        <v>0</v>
      </c>
      <c r="F43" s="136">
        <f>0</f>
        <v>0</v>
      </c>
      <c r="G43" s="137">
        <f t="shared" si="5"/>
        <v>0</v>
      </c>
      <c r="H43" s="136">
        <f>0</f>
        <v>0</v>
      </c>
      <c r="I43" s="136">
        <f>0</f>
        <v>0</v>
      </c>
      <c r="J43" s="251"/>
      <c r="K43" s="251"/>
      <c r="L43" s="251"/>
      <c r="M43" s="251"/>
      <c r="N43" s="251"/>
      <c r="O43" s="251"/>
    </row>
    <row r="44" spans="1:18" ht="20.100000000000001" customHeight="1" x14ac:dyDescent="0.2">
      <c r="A44" s="134"/>
      <c r="B44" s="338" t="s">
        <v>154</v>
      </c>
      <c r="C44" s="336"/>
      <c r="D44" s="135">
        <f t="shared" si="4"/>
        <v>0</v>
      </c>
      <c r="E44" s="136">
        <f>0</f>
        <v>0</v>
      </c>
      <c r="F44" s="136">
        <f>0</f>
        <v>0</v>
      </c>
      <c r="G44" s="137">
        <f t="shared" si="5"/>
        <v>0</v>
      </c>
      <c r="H44" s="136">
        <f>0</f>
        <v>0</v>
      </c>
      <c r="I44" s="136">
        <f>0</f>
        <v>0</v>
      </c>
      <c r="J44" s="251"/>
      <c r="K44" s="251"/>
      <c r="L44" s="251"/>
      <c r="M44" s="251"/>
      <c r="N44" s="251"/>
      <c r="O44" s="251"/>
    </row>
    <row r="45" spans="1:18" ht="20.100000000000001" customHeight="1" x14ac:dyDescent="0.2">
      <c r="A45" s="134"/>
      <c r="B45" s="336" t="s">
        <v>155</v>
      </c>
      <c r="C45" s="339"/>
      <c r="D45" s="135">
        <f t="shared" si="4"/>
        <v>0</v>
      </c>
      <c r="E45" s="136">
        <f>0</f>
        <v>0</v>
      </c>
      <c r="F45" s="136">
        <f>0</f>
        <v>0</v>
      </c>
      <c r="G45" s="137">
        <f t="shared" si="5"/>
        <v>0</v>
      </c>
      <c r="H45" s="136">
        <f>0</f>
        <v>0</v>
      </c>
      <c r="I45" s="136">
        <f>0</f>
        <v>0</v>
      </c>
      <c r="J45" s="251"/>
      <c r="K45" s="251"/>
      <c r="L45" s="251"/>
      <c r="M45" s="251"/>
      <c r="N45" s="251"/>
      <c r="O45" s="251"/>
    </row>
    <row r="46" spans="1:18" ht="20.100000000000001" customHeight="1" x14ac:dyDescent="0.2">
      <c r="A46" s="134"/>
      <c r="B46" s="338" t="s">
        <v>156</v>
      </c>
      <c r="C46" s="336"/>
      <c r="D46" s="135">
        <f t="shared" ref="D46" si="6">SUM(E46:F46)</f>
        <v>0</v>
      </c>
      <c r="E46" s="136">
        <f>0</f>
        <v>0</v>
      </c>
      <c r="F46" s="136">
        <f>0</f>
        <v>0</v>
      </c>
      <c r="G46" s="137">
        <f t="shared" ref="G46" si="7">SUM(H46:I46)</f>
        <v>0</v>
      </c>
      <c r="H46" s="136">
        <f>0</f>
        <v>0</v>
      </c>
      <c r="I46" s="136">
        <f>0</f>
        <v>0</v>
      </c>
      <c r="J46" s="251"/>
      <c r="K46" s="251"/>
      <c r="L46" s="251"/>
      <c r="M46" s="251"/>
      <c r="N46" s="251"/>
      <c r="O46" s="251"/>
    </row>
    <row r="47" spans="1:18" ht="20.100000000000001" customHeight="1" x14ac:dyDescent="0.2">
      <c r="A47" s="134"/>
      <c r="B47" s="338" t="s">
        <v>157</v>
      </c>
      <c r="C47" s="336"/>
      <c r="D47" s="135">
        <v>89866</v>
      </c>
      <c r="E47" s="136">
        <f>0</f>
        <v>0</v>
      </c>
      <c r="F47" s="136">
        <f>0</f>
        <v>0</v>
      </c>
      <c r="G47" s="137">
        <v>107839</v>
      </c>
      <c r="H47" s="136">
        <f>0</f>
        <v>0</v>
      </c>
      <c r="I47" s="136">
        <f>0</f>
        <v>0</v>
      </c>
      <c r="J47" s="251">
        <f>D47*1.1</f>
        <v>98852.6</v>
      </c>
      <c r="K47" s="251">
        <v>0</v>
      </c>
      <c r="L47" s="251"/>
      <c r="M47" s="251">
        <f>G47*1.1</f>
        <v>118622.90000000001</v>
      </c>
      <c r="N47" s="251">
        <v>0</v>
      </c>
      <c r="O47" s="251"/>
    </row>
    <row r="48" spans="1:18" ht="20.100000000000001" customHeight="1" x14ac:dyDescent="0.2">
      <c r="A48" s="147"/>
      <c r="B48" s="346" t="s">
        <v>2</v>
      </c>
      <c r="C48" s="347"/>
      <c r="D48" s="163">
        <f>SUM(D41:D47,D31,D32,D34,D36,D38,D40)</f>
        <v>89866</v>
      </c>
      <c r="E48" s="163">
        <f>SUM(E41:E47,E31,E32,E34,E36,E38,E40)</f>
        <v>0</v>
      </c>
      <c r="F48" s="163">
        <f>SUM(F41:F47,F31,F32,F34,F36,F38,F40)</f>
        <v>0</v>
      </c>
      <c r="G48" s="164">
        <f>SUM(G40:G47,G31,G32,G34,G36,G38)</f>
        <v>989457</v>
      </c>
      <c r="H48" s="165">
        <f>SUM(H40:H47,H31,H32,H34,H36,H38)</f>
        <v>0</v>
      </c>
      <c r="I48" s="163">
        <f>SUM(I41:I47,I31,I32,I34,I36,I38,I40)</f>
        <v>0</v>
      </c>
      <c r="J48" s="163">
        <f t="shared" ref="J48:O48" si="8">SUM(J41:J47,J31,J32,J34,J36,J38,J40)</f>
        <v>1023139.9</v>
      </c>
      <c r="K48" s="163">
        <f t="shared" si="8"/>
        <v>0</v>
      </c>
      <c r="L48" s="163">
        <f t="shared" si="8"/>
        <v>0</v>
      </c>
      <c r="M48" s="163">
        <f t="shared" si="8"/>
        <v>1089124.5649999999</v>
      </c>
      <c r="N48" s="163">
        <f t="shared" si="8"/>
        <v>0</v>
      </c>
      <c r="O48" s="163">
        <f t="shared" si="8"/>
        <v>0</v>
      </c>
    </row>
    <row r="49" spans="2:17" x14ac:dyDescent="0.2">
      <c r="B49" s="148" t="s">
        <v>1</v>
      </c>
      <c r="C49" s="149"/>
      <c r="D49" s="149"/>
      <c r="E49" s="149"/>
      <c r="F49" s="149"/>
      <c r="J49" s="510"/>
    </row>
    <row r="50" spans="2:17" x14ac:dyDescent="0.2">
      <c r="B50" s="358" t="s">
        <v>121</v>
      </c>
      <c r="C50" s="358"/>
      <c r="D50" s="358"/>
      <c r="E50" s="358"/>
      <c r="F50" s="358"/>
      <c r="G50" s="358"/>
      <c r="H50" s="358"/>
      <c r="I50" s="358"/>
      <c r="J50" s="190"/>
      <c r="K50" s="190"/>
      <c r="L50" s="190"/>
      <c r="M50" s="190"/>
      <c r="N50" s="190"/>
      <c r="O50" s="190"/>
    </row>
    <row r="51" spans="2:17" x14ac:dyDescent="0.2">
      <c r="B51" s="358" t="s">
        <v>11</v>
      </c>
      <c r="C51" s="358"/>
      <c r="D51" s="358"/>
      <c r="E51" s="358"/>
      <c r="F51" s="358"/>
      <c r="G51" s="358"/>
      <c r="H51" s="358"/>
      <c r="I51" s="358"/>
      <c r="J51" s="190"/>
      <c r="K51" s="190"/>
      <c r="L51" s="190"/>
      <c r="M51" s="190"/>
      <c r="N51" s="190"/>
      <c r="O51" s="190"/>
    </row>
    <row r="52" spans="2:17" x14ac:dyDescent="0.2">
      <c r="B52" s="160" t="s">
        <v>242</v>
      </c>
      <c r="C52" s="160"/>
      <c r="D52" s="160"/>
      <c r="E52" s="160"/>
      <c r="F52" s="160"/>
      <c r="G52" s="160"/>
      <c r="H52" s="160"/>
      <c r="I52" s="160"/>
      <c r="J52" s="190"/>
      <c r="K52" s="190"/>
      <c r="L52" s="190"/>
      <c r="M52" s="190"/>
      <c r="N52" s="190"/>
      <c r="O52" s="190"/>
    </row>
    <row r="53" spans="2:17" x14ac:dyDescent="0.2">
      <c r="B53" s="150"/>
      <c r="C53" s="150"/>
      <c r="D53" s="150"/>
      <c r="E53" s="150"/>
      <c r="F53" s="150"/>
      <c r="G53" s="150"/>
      <c r="H53" s="150"/>
      <c r="I53" s="150"/>
      <c r="J53" s="150"/>
      <c r="K53" s="150"/>
      <c r="L53" s="150"/>
      <c r="M53" s="150"/>
      <c r="N53" s="150"/>
      <c r="O53" s="150"/>
    </row>
    <row r="54" spans="2:17" ht="15.75" x14ac:dyDescent="0.25">
      <c r="B54" s="150"/>
      <c r="C54" s="150"/>
      <c r="D54" s="150"/>
      <c r="E54" s="150"/>
      <c r="F54" s="150"/>
      <c r="G54" s="150"/>
      <c r="H54" s="156" t="s">
        <v>232</v>
      </c>
      <c r="I54" s="154"/>
      <c r="J54" s="154"/>
      <c r="K54" s="154"/>
      <c r="L54" s="154"/>
      <c r="M54" s="154"/>
      <c r="N54" s="154"/>
      <c r="O54" s="154"/>
    </row>
    <row r="55" spans="2:17" ht="15.75" x14ac:dyDescent="0.25">
      <c r="H55" s="348" t="s">
        <v>231</v>
      </c>
      <c r="I55" s="349"/>
      <c r="J55" s="189"/>
      <c r="K55" s="189"/>
      <c r="L55" s="189"/>
      <c r="M55" s="189"/>
      <c r="N55" s="189"/>
      <c r="O55" s="189"/>
      <c r="P55" s="355" t="s">
        <v>236</v>
      </c>
      <c r="Q55" s="355"/>
    </row>
    <row r="56" spans="2:17" ht="15.75" x14ac:dyDescent="0.2">
      <c r="H56" s="155" t="s">
        <v>137</v>
      </c>
      <c r="I56" s="155" t="s">
        <v>138</v>
      </c>
      <c r="J56" s="245"/>
      <c r="K56" s="245"/>
      <c r="L56" s="245"/>
      <c r="M56" s="245"/>
      <c r="N56" s="245"/>
      <c r="O56" s="245"/>
      <c r="P56" s="157" t="s">
        <v>137</v>
      </c>
      <c r="Q56" s="157" t="s">
        <v>138</v>
      </c>
    </row>
    <row r="57" spans="2:17" ht="15" x14ac:dyDescent="0.2">
      <c r="H57" s="161">
        <f>'2-Tuit &amp; Oth NGF Rev'!D22-'2-Tuit &amp; Oth NGF Rev'!C22-'3-Academic-Financial'!F48</f>
        <v>0</v>
      </c>
      <c r="I57" s="161">
        <f>'2-Tuit &amp; Oth NGF Rev'!E22-'2-Tuit &amp; Oth NGF Rev'!C22-'3-Academic-Financial'!I48</f>
        <v>0</v>
      </c>
      <c r="J57" s="161"/>
      <c r="K57" s="161"/>
      <c r="L57" s="161"/>
      <c r="M57" s="161"/>
      <c r="N57" s="161"/>
      <c r="O57" s="161"/>
      <c r="P57" s="158"/>
      <c r="Q57" s="158"/>
    </row>
    <row r="59" spans="2:17" x14ac:dyDescent="0.2">
      <c r="B59" s="345"/>
      <c r="C59" s="345"/>
      <c r="D59" s="345"/>
      <c r="E59" s="345"/>
      <c r="F59" s="345"/>
    </row>
  </sheetData>
  <sheetProtection insertRows="0" selectLockedCells="1" selectUnlockedCells="1"/>
  <mergeCells count="41">
    <mergeCell ref="H55:I55"/>
    <mergeCell ref="D29:F29"/>
    <mergeCell ref="B29:C29"/>
    <mergeCell ref="P55:Q55"/>
    <mergeCell ref="B31:C31"/>
    <mergeCell ref="B51:I51"/>
    <mergeCell ref="B50:I50"/>
    <mergeCell ref="B47:C47"/>
    <mergeCell ref="J29:L29"/>
    <mergeCell ref="M29:O29"/>
    <mergeCell ref="B33:C33"/>
    <mergeCell ref="G29:I29"/>
    <mergeCell ref="B30:C30"/>
    <mergeCell ref="B59:F59"/>
    <mergeCell ref="B44:C44"/>
    <mergeCell ref="B48:C48"/>
    <mergeCell ref="B46:C46"/>
    <mergeCell ref="B45:C45"/>
    <mergeCell ref="B39:C39"/>
    <mergeCell ref="B41:C41"/>
    <mergeCell ref="B40:C40"/>
    <mergeCell ref="A24:Q24"/>
    <mergeCell ref="P25:Q25"/>
    <mergeCell ref="B38:C38"/>
    <mergeCell ref="B32:C32"/>
    <mergeCell ref="Q29:R29"/>
    <mergeCell ref="A28:Q28"/>
    <mergeCell ref="A4:Q5"/>
    <mergeCell ref="A2:I2"/>
    <mergeCell ref="A6:A10"/>
    <mergeCell ref="B6:Q6"/>
    <mergeCell ref="B8:B10"/>
    <mergeCell ref="D9:F9"/>
    <mergeCell ref="G9:I9"/>
    <mergeCell ref="Q8:Q10"/>
    <mergeCell ref="P8:P10"/>
    <mergeCell ref="D8:I8"/>
    <mergeCell ref="C8:C10"/>
    <mergeCell ref="J9:L9"/>
    <mergeCell ref="M9:O9"/>
    <mergeCell ref="D7:O7"/>
  </mergeCells>
  <phoneticPr fontId="10" type="noConversion"/>
  <pageMargins left="0.7" right="0.45" top="0.25" bottom="0.5" header="0" footer="0.15"/>
  <pageSetup scale="39" fitToHeight="0" orientation="landscape" horizontalDpi="1200" verticalDpi="1200" r:id="rId1"/>
  <headerFooter>
    <oddFooter>&amp;L2017 Six-Year Plan - Academic-Financial Plan&amp;C&amp;P of &amp;N&amp;RSCHEV - 5/23/17</oddFooter>
  </headerFooter>
  <ignoredErrors>
    <ignoredError sqref="G11:G23 D33:D39 G42:G45 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2"/>
  <sheetViews>
    <sheetView tabSelected="1" zoomScale="80" zoomScaleNormal="80" workbookViewId="0">
      <selection activeCell="I14" sqref="I14"/>
    </sheetView>
  </sheetViews>
  <sheetFormatPr defaultColWidth="9.140625" defaultRowHeight="12.75" x14ac:dyDescent="0.2"/>
  <cols>
    <col min="1" max="1" width="9.140625" style="8"/>
    <col min="2" max="2" width="50.42578125" style="8" customWidth="1"/>
    <col min="3" max="3" width="7.140625" style="8" customWidth="1"/>
    <col min="4" max="4" width="18.42578125" style="8" customWidth="1"/>
    <col min="5" max="5" width="15.42578125" style="8" customWidth="1"/>
    <col min="6" max="6" width="18.42578125" style="8" customWidth="1"/>
    <col min="7" max="11" width="16.42578125" style="8" customWidth="1"/>
    <col min="12" max="12" width="82.42578125" style="8" customWidth="1"/>
    <col min="13" max="16384" width="9.140625" style="8"/>
  </cols>
  <sheetData>
    <row r="1" spans="1:12" ht="20.100000000000001" customHeight="1" x14ac:dyDescent="0.2">
      <c r="A1" s="74" t="s">
        <v>217</v>
      </c>
      <c r="B1" s="74"/>
      <c r="C1" s="74"/>
      <c r="D1" s="74"/>
      <c r="E1" s="74"/>
      <c r="F1" s="74"/>
      <c r="G1" s="74"/>
      <c r="H1" s="74"/>
      <c r="I1" s="74"/>
      <c r="J1" s="74"/>
      <c r="K1" s="74"/>
    </row>
    <row r="2" spans="1:12" ht="20.100000000000001" customHeight="1" x14ac:dyDescent="0.2">
      <c r="A2" s="372" t="str">
        <f>'Institution ID'!C3</f>
        <v>Virginia Institute of Marine Science</v>
      </c>
      <c r="B2" s="372"/>
      <c r="C2" s="372"/>
      <c r="D2" s="372"/>
      <c r="E2" s="372"/>
      <c r="F2" s="372"/>
      <c r="G2" s="372"/>
      <c r="H2" s="192"/>
      <c r="I2" s="192"/>
      <c r="J2" s="192"/>
      <c r="K2" s="192"/>
    </row>
    <row r="3" spans="1:12" s="7" customFormat="1" ht="30" customHeight="1" x14ac:dyDescent="0.2">
      <c r="A3" s="378" t="s">
        <v>240</v>
      </c>
      <c r="B3" s="378"/>
      <c r="C3" s="378"/>
      <c r="D3" s="378"/>
      <c r="E3" s="378"/>
      <c r="F3" s="378"/>
      <c r="G3" s="378"/>
      <c r="H3" s="378"/>
      <c r="I3" s="378"/>
      <c r="J3" s="378"/>
      <c r="K3" s="378"/>
      <c r="L3" s="378"/>
    </row>
    <row r="4" spans="1:12" s="7" customFormat="1" ht="60.6" customHeight="1" thickBot="1" x14ac:dyDescent="0.25">
      <c r="A4" s="379"/>
      <c r="B4" s="380"/>
      <c r="C4" s="380"/>
      <c r="D4" s="380"/>
      <c r="E4" s="380"/>
      <c r="F4" s="380"/>
      <c r="G4" s="380"/>
      <c r="H4" s="380"/>
      <c r="I4" s="380"/>
      <c r="J4" s="380"/>
      <c r="K4" s="380"/>
      <c r="L4" s="379"/>
    </row>
    <row r="5" spans="1:12" s="3" customFormat="1" ht="20.100000000000001" customHeight="1" x14ac:dyDescent="0.2">
      <c r="A5" s="373" t="s">
        <v>25</v>
      </c>
      <c r="B5" s="385" t="s">
        <v>135</v>
      </c>
      <c r="C5" s="385"/>
      <c r="D5" s="385"/>
      <c r="E5" s="385"/>
      <c r="F5" s="385"/>
      <c r="G5" s="385"/>
      <c r="H5" s="385"/>
      <c r="I5" s="385"/>
      <c r="J5" s="385"/>
      <c r="K5" s="385"/>
      <c r="L5" s="368" t="s">
        <v>136</v>
      </c>
    </row>
    <row r="6" spans="1:12" s="3" customFormat="1" ht="20.100000000000001" customHeight="1" x14ac:dyDescent="0.2">
      <c r="A6" s="374"/>
      <c r="B6" s="254"/>
      <c r="C6" s="255"/>
      <c r="D6" s="385" t="s">
        <v>139</v>
      </c>
      <c r="E6" s="385"/>
      <c r="F6" s="385"/>
      <c r="G6" s="385"/>
      <c r="H6" s="385"/>
      <c r="I6" s="385"/>
      <c r="J6" s="385"/>
      <c r="K6" s="385"/>
      <c r="L6" s="369"/>
    </row>
    <row r="7" spans="1:12" s="3" customFormat="1" ht="20.100000000000001" customHeight="1" thickBot="1" x14ac:dyDescent="0.25">
      <c r="A7" s="375"/>
      <c r="B7" s="370" t="s">
        <v>167</v>
      </c>
      <c r="C7" s="376" t="s">
        <v>122</v>
      </c>
      <c r="D7" s="377"/>
      <c r="E7" s="377"/>
      <c r="F7" s="377"/>
      <c r="G7" s="377"/>
      <c r="H7" s="253"/>
      <c r="I7" s="253"/>
      <c r="J7" s="253"/>
      <c r="K7" s="253"/>
      <c r="L7" s="370"/>
    </row>
    <row r="8" spans="1:12" s="3" customFormat="1" ht="20.100000000000001" customHeight="1" thickBot="1" x14ac:dyDescent="0.25">
      <c r="A8" s="375"/>
      <c r="B8" s="370"/>
      <c r="C8" s="376"/>
      <c r="D8" s="366" t="s">
        <v>137</v>
      </c>
      <c r="E8" s="367"/>
      <c r="F8" s="371" t="s">
        <v>138</v>
      </c>
      <c r="G8" s="367"/>
      <c r="H8" s="381" t="s">
        <v>282</v>
      </c>
      <c r="I8" s="382"/>
      <c r="J8" s="383" t="s">
        <v>283</v>
      </c>
      <c r="K8" s="384"/>
      <c r="L8" s="370"/>
    </row>
    <row r="9" spans="1:12" s="3" customFormat="1" ht="42" customHeight="1" x14ac:dyDescent="0.2">
      <c r="A9" s="375"/>
      <c r="B9" s="370"/>
      <c r="C9" s="376"/>
      <c r="D9" s="177" t="s">
        <v>119</v>
      </c>
      <c r="E9" s="178" t="s">
        <v>134</v>
      </c>
      <c r="F9" s="179" t="s">
        <v>119</v>
      </c>
      <c r="G9" s="180" t="s">
        <v>134</v>
      </c>
      <c r="H9" s="507" t="s">
        <v>119</v>
      </c>
      <c r="I9" s="508" t="s">
        <v>134</v>
      </c>
      <c r="J9" s="507" t="s">
        <v>119</v>
      </c>
      <c r="K9" s="509" t="s">
        <v>134</v>
      </c>
      <c r="L9" s="370"/>
    </row>
    <row r="10" spans="1:12" s="3" customFormat="1" ht="132" customHeight="1" x14ac:dyDescent="0.2">
      <c r="A10" s="505">
        <v>1</v>
      </c>
      <c r="B10" s="182" t="s">
        <v>248</v>
      </c>
      <c r="C10" s="186"/>
      <c r="D10" s="184">
        <v>350000</v>
      </c>
      <c r="E10" s="184">
        <v>350000</v>
      </c>
      <c r="F10" s="184">
        <v>350000</v>
      </c>
      <c r="G10" s="184">
        <v>350000</v>
      </c>
      <c r="H10" s="184">
        <v>350000</v>
      </c>
      <c r="I10" s="184">
        <v>350000</v>
      </c>
      <c r="J10" s="184">
        <v>350000</v>
      </c>
      <c r="K10" s="184">
        <v>350000</v>
      </c>
      <c r="L10" s="506" t="s">
        <v>289</v>
      </c>
    </row>
    <row r="11" spans="1:12" ht="228" x14ac:dyDescent="0.2">
      <c r="A11" s="181">
        <v>2</v>
      </c>
      <c r="B11" s="182" t="s">
        <v>290</v>
      </c>
      <c r="C11" s="183" t="s">
        <v>250</v>
      </c>
      <c r="D11" s="184">
        <v>300000</v>
      </c>
      <c r="E11" s="184">
        <v>300000</v>
      </c>
      <c r="F11" s="184">
        <v>300000</v>
      </c>
      <c r="G11" s="184">
        <v>300000</v>
      </c>
      <c r="H11" s="184">
        <v>345000</v>
      </c>
      <c r="I11" s="184">
        <v>345000</v>
      </c>
      <c r="J11" s="184">
        <v>345000</v>
      </c>
      <c r="K11" s="184">
        <v>345000</v>
      </c>
      <c r="L11" s="503" t="s">
        <v>295</v>
      </c>
    </row>
    <row r="12" spans="1:12" ht="185.25" x14ac:dyDescent="0.2">
      <c r="A12" s="181">
        <v>3</v>
      </c>
      <c r="B12" s="182" t="s">
        <v>246</v>
      </c>
      <c r="C12" s="183" t="s">
        <v>250</v>
      </c>
      <c r="D12" s="184">
        <v>200000</v>
      </c>
      <c r="E12" s="184">
        <v>200000</v>
      </c>
      <c r="F12" s="184">
        <v>200000</v>
      </c>
      <c r="G12" s="184">
        <v>200000</v>
      </c>
      <c r="H12" s="184">
        <v>230000</v>
      </c>
      <c r="I12" s="184">
        <v>230000</v>
      </c>
      <c r="J12" s="184">
        <v>230000</v>
      </c>
      <c r="K12" s="184">
        <v>230000</v>
      </c>
      <c r="L12" s="185" t="s">
        <v>253</v>
      </c>
    </row>
    <row r="13" spans="1:12" ht="213.75" x14ac:dyDescent="0.2">
      <c r="A13" s="181">
        <v>4</v>
      </c>
      <c r="B13" s="182" t="s">
        <v>291</v>
      </c>
      <c r="C13" s="183" t="s">
        <v>251</v>
      </c>
      <c r="D13" s="184">
        <v>425000</v>
      </c>
      <c r="E13" s="184">
        <v>425000</v>
      </c>
      <c r="F13" s="184">
        <v>425000</v>
      </c>
      <c r="G13" s="184">
        <v>425000</v>
      </c>
      <c r="H13" s="184">
        <v>425000</v>
      </c>
      <c r="I13" s="184">
        <v>425000</v>
      </c>
      <c r="J13" s="184">
        <v>425000</v>
      </c>
      <c r="K13" s="184">
        <v>425000</v>
      </c>
      <c r="L13" s="503" t="s">
        <v>294</v>
      </c>
    </row>
    <row r="14" spans="1:12" ht="156.75" x14ac:dyDescent="0.2">
      <c r="A14" s="181">
        <v>5</v>
      </c>
      <c r="B14" s="182" t="s">
        <v>245</v>
      </c>
      <c r="C14" s="183" t="s">
        <v>250</v>
      </c>
      <c r="D14" s="184">
        <v>400000</v>
      </c>
      <c r="E14" s="184">
        <v>400000</v>
      </c>
      <c r="F14" s="184">
        <v>400000</v>
      </c>
      <c r="G14" s="184">
        <v>400000</v>
      </c>
      <c r="H14" s="184">
        <v>400000</v>
      </c>
      <c r="I14" s="184">
        <v>400000</v>
      </c>
      <c r="J14" s="184">
        <v>425000</v>
      </c>
      <c r="K14" s="184">
        <v>425000</v>
      </c>
      <c r="L14" s="185" t="s">
        <v>254</v>
      </c>
    </row>
    <row r="15" spans="1:12" ht="242.25" x14ac:dyDescent="0.2">
      <c r="A15" s="181">
        <v>6</v>
      </c>
      <c r="B15" s="182" t="s">
        <v>247</v>
      </c>
      <c r="C15" s="183" t="s">
        <v>250</v>
      </c>
      <c r="D15" s="184">
        <v>1100000</v>
      </c>
      <c r="E15" s="184">
        <v>1100000</v>
      </c>
      <c r="F15" s="184">
        <v>450000</v>
      </c>
      <c r="G15" s="184">
        <v>450000</v>
      </c>
      <c r="H15" s="184">
        <v>1100000</v>
      </c>
      <c r="I15" s="184">
        <v>1100000</v>
      </c>
      <c r="J15" s="184">
        <v>1100000</v>
      </c>
      <c r="K15" s="184">
        <v>1100000</v>
      </c>
      <c r="L15" s="185" t="s">
        <v>255</v>
      </c>
    </row>
    <row r="16" spans="1:12" ht="95.25" customHeight="1" x14ac:dyDescent="0.2">
      <c r="A16" s="181">
        <v>7</v>
      </c>
      <c r="B16" s="182" t="s">
        <v>292</v>
      </c>
      <c r="C16" s="183" t="s">
        <v>250</v>
      </c>
      <c r="D16" s="184">
        <v>0</v>
      </c>
      <c r="E16" s="184">
        <v>0</v>
      </c>
      <c r="F16" s="184">
        <v>0</v>
      </c>
      <c r="G16" s="184">
        <v>0</v>
      </c>
      <c r="H16" s="184">
        <v>0</v>
      </c>
      <c r="I16" s="184">
        <v>0</v>
      </c>
      <c r="J16" s="184">
        <v>0</v>
      </c>
      <c r="K16" s="184">
        <v>0</v>
      </c>
      <c r="L16" s="504" t="s">
        <v>293</v>
      </c>
    </row>
    <row r="17" spans="1:12" ht="114" x14ac:dyDescent="0.2">
      <c r="A17" s="181">
        <v>8</v>
      </c>
      <c r="B17" s="182" t="s">
        <v>249</v>
      </c>
      <c r="C17" s="183" t="s">
        <v>250</v>
      </c>
      <c r="D17" s="184">
        <v>0</v>
      </c>
      <c r="E17" s="184">
        <v>0</v>
      </c>
      <c r="F17" s="184">
        <v>0</v>
      </c>
      <c r="G17" s="184">
        <v>0</v>
      </c>
      <c r="H17" s="184">
        <v>0</v>
      </c>
      <c r="I17" s="184">
        <v>0</v>
      </c>
      <c r="J17" s="184">
        <v>0</v>
      </c>
      <c r="K17" s="184">
        <v>0</v>
      </c>
      <c r="L17" s="185" t="s">
        <v>252</v>
      </c>
    </row>
    <row r="18" spans="1:12" ht="15" x14ac:dyDescent="0.2">
      <c r="A18" s="181" t="s">
        <v>117</v>
      </c>
      <c r="B18" s="182" t="s">
        <v>117</v>
      </c>
      <c r="C18" s="183" t="s">
        <v>117</v>
      </c>
      <c r="D18" s="184" t="s">
        <v>117</v>
      </c>
      <c r="E18" s="184" t="s">
        <v>117</v>
      </c>
      <c r="F18" s="184" t="s">
        <v>117</v>
      </c>
      <c r="G18" s="184" t="s">
        <v>117</v>
      </c>
      <c r="H18" s="184"/>
      <c r="I18" s="184"/>
      <c r="J18" s="184"/>
      <c r="K18" s="184"/>
      <c r="L18" s="185" t="s">
        <v>117</v>
      </c>
    </row>
    <row r="19" spans="1:12" ht="15" x14ac:dyDescent="0.2">
      <c r="A19" s="181" t="s">
        <v>117</v>
      </c>
      <c r="B19" s="182" t="s">
        <v>117</v>
      </c>
      <c r="C19" s="183" t="s">
        <v>117</v>
      </c>
      <c r="D19" s="184" t="s">
        <v>117</v>
      </c>
      <c r="E19" s="184" t="s">
        <v>117</v>
      </c>
      <c r="F19" s="184" t="s">
        <v>117</v>
      </c>
      <c r="G19" s="184" t="s">
        <v>117</v>
      </c>
      <c r="H19" s="184"/>
      <c r="I19" s="184"/>
      <c r="J19" s="184"/>
      <c r="K19" s="184"/>
      <c r="L19" s="185" t="s">
        <v>117</v>
      </c>
    </row>
    <row r="20" spans="1:12" ht="15" x14ac:dyDescent="0.2">
      <c r="A20" s="181" t="s">
        <v>117</v>
      </c>
      <c r="B20" s="182" t="s">
        <v>117</v>
      </c>
      <c r="C20" s="183" t="s">
        <v>117</v>
      </c>
      <c r="D20" s="184" t="s">
        <v>117</v>
      </c>
      <c r="E20" s="184" t="s">
        <v>117</v>
      </c>
      <c r="F20" s="184" t="s">
        <v>117</v>
      </c>
      <c r="G20" s="184" t="s">
        <v>117</v>
      </c>
      <c r="H20" s="184"/>
      <c r="I20" s="184"/>
      <c r="J20" s="184"/>
      <c r="K20" s="184"/>
      <c r="L20" s="185" t="s">
        <v>117</v>
      </c>
    </row>
    <row r="21" spans="1:12" s="65" customFormat="1" ht="14.25" x14ac:dyDescent="0.2">
      <c r="A21" s="176"/>
      <c r="B21" s="176"/>
      <c r="C21" s="176"/>
      <c r="D21" s="176">
        <f>SUM(D10:D20)</f>
        <v>2775000</v>
      </c>
      <c r="E21" s="176">
        <f t="shared" ref="E21:F21" si="0">SUM(E10:E20)</f>
        <v>2775000</v>
      </c>
      <c r="F21" s="176">
        <f t="shared" si="0"/>
        <v>2125000</v>
      </c>
      <c r="G21" s="176">
        <f>SUM(G10:G20)</f>
        <v>2125000</v>
      </c>
      <c r="H21" s="176">
        <f t="shared" ref="H21:K21" si="1">SUM(H10:H20)</f>
        <v>2850000</v>
      </c>
      <c r="I21" s="176">
        <f t="shared" si="1"/>
        <v>2850000</v>
      </c>
      <c r="J21" s="176">
        <f t="shared" si="1"/>
        <v>2875000</v>
      </c>
      <c r="K21" s="176">
        <f t="shared" si="1"/>
        <v>2875000</v>
      </c>
      <c r="L21" s="176"/>
    </row>
    <row r="22" spans="1:12" x14ac:dyDescent="0.2">
      <c r="B22" s="365"/>
      <c r="C22" s="365"/>
      <c r="D22" s="365"/>
      <c r="E22" s="365"/>
    </row>
  </sheetData>
  <mergeCells count="14">
    <mergeCell ref="B22:E22"/>
    <mergeCell ref="D8:E8"/>
    <mergeCell ref="L5:L9"/>
    <mergeCell ref="F8:G8"/>
    <mergeCell ref="A2:G2"/>
    <mergeCell ref="A5:A9"/>
    <mergeCell ref="B7:B9"/>
    <mergeCell ref="C7:C9"/>
    <mergeCell ref="D7:G7"/>
    <mergeCell ref="A3:L4"/>
    <mergeCell ref="H8:I8"/>
    <mergeCell ref="J8:K8"/>
    <mergeCell ref="B5:K5"/>
    <mergeCell ref="D6:K6"/>
  </mergeCells>
  <pageMargins left="0.7" right="0.45" top="0.25" bottom="0.5" header="0" footer="0.15"/>
  <pageSetup scale="58"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topLeftCell="E34" zoomScale="80" zoomScaleNormal="80" workbookViewId="0">
      <selection activeCell="M51" sqref="M51:M56"/>
    </sheetView>
  </sheetViews>
  <sheetFormatPr defaultColWidth="9.140625" defaultRowHeight="12.75" x14ac:dyDescent="0.2"/>
  <cols>
    <col min="1" max="1" width="31.140625" style="16" customWidth="1"/>
    <col min="2" max="5" width="17.42578125" style="16" customWidth="1"/>
    <col min="6" max="8" width="15.42578125" style="16" customWidth="1"/>
    <col min="9" max="11" width="9.140625" style="16"/>
    <col min="12" max="19" width="15.5703125" style="16" customWidth="1"/>
    <col min="20" max="16384" width="9.140625" style="16"/>
  </cols>
  <sheetData>
    <row r="1" spans="1:10" s="12" customFormat="1" ht="20.100000000000001" customHeight="1" x14ac:dyDescent="0.2">
      <c r="A1" s="73" t="s">
        <v>158</v>
      </c>
      <c r="B1" s="73"/>
      <c r="C1" s="73"/>
      <c r="D1" s="73"/>
      <c r="E1" s="73"/>
    </row>
    <row r="2" spans="1:10" s="12" customFormat="1" ht="20.100000000000001" customHeight="1" x14ac:dyDescent="0.2">
      <c r="A2" s="402" t="str">
        <f>'Institution ID'!C3</f>
        <v>Virginia Institute of Marine Science</v>
      </c>
      <c r="B2" s="402"/>
      <c r="C2" s="402"/>
      <c r="D2" s="402"/>
      <c r="E2" s="402"/>
    </row>
    <row r="3" spans="1:10" s="10" customFormat="1" ht="70.5" customHeight="1" x14ac:dyDescent="0.2">
      <c r="A3" s="410" t="s">
        <v>168</v>
      </c>
      <c r="B3" s="411"/>
      <c r="C3" s="411"/>
      <c r="D3" s="411"/>
      <c r="E3" s="411"/>
      <c r="F3" s="411"/>
      <c r="G3" s="411"/>
      <c r="H3" s="411"/>
    </row>
    <row r="4" spans="1:10" s="10" customFormat="1" ht="41.45" customHeight="1" x14ac:dyDescent="0.2">
      <c r="A4" s="410" t="s">
        <v>223</v>
      </c>
      <c r="B4" s="411"/>
      <c r="C4" s="411"/>
      <c r="D4" s="411"/>
      <c r="E4" s="411"/>
      <c r="F4" s="411"/>
      <c r="G4" s="411"/>
      <c r="H4" s="411"/>
    </row>
    <row r="5" spans="1:10" s="17" customFormat="1" ht="38.1" customHeight="1" x14ac:dyDescent="0.2">
      <c r="A5" s="412" t="s">
        <v>114</v>
      </c>
      <c r="B5" s="413"/>
      <c r="C5" s="413"/>
      <c r="D5" s="413"/>
      <c r="E5" s="413"/>
      <c r="F5" s="413"/>
      <c r="G5" s="413"/>
      <c r="H5" s="413"/>
    </row>
    <row r="6" spans="1:10" s="17" customFormat="1" ht="20.100000000000001" customHeight="1" x14ac:dyDescent="0.3">
      <c r="A6" s="414" t="s">
        <v>21</v>
      </c>
      <c r="B6" s="415"/>
      <c r="C6" s="415"/>
      <c r="D6" s="415"/>
      <c r="E6" s="415"/>
      <c r="F6" s="415"/>
      <c r="G6" s="76"/>
      <c r="H6" s="76"/>
    </row>
    <row r="7" spans="1:10" s="17" customFormat="1" ht="15" customHeight="1" x14ac:dyDescent="0.2">
      <c r="A7" s="396" t="s">
        <v>222</v>
      </c>
      <c r="B7" s="396"/>
      <c r="C7" s="396"/>
      <c r="D7" s="396"/>
      <c r="E7" s="396"/>
      <c r="F7" s="396"/>
      <c r="G7" s="396"/>
      <c r="H7" s="396"/>
    </row>
    <row r="8" spans="1:10" s="17" customFormat="1" ht="15" customHeight="1" x14ac:dyDescent="0.2">
      <c r="A8" s="397" t="s">
        <v>22</v>
      </c>
      <c r="B8" s="388" t="s">
        <v>212</v>
      </c>
      <c r="C8" s="388" t="s">
        <v>159</v>
      </c>
      <c r="D8" s="399" t="s">
        <v>115</v>
      </c>
      <c r="E8" s="388" t="s">
        <v>23</v>
      </c>
      <c r="F8" s="388" t="s">
        <v>76</v>
      </c>
      <c r="G8" s="406" t="s">
        <v>218</v>
      </c>
      <c r="H8" s="389" t="s">
        <v>221</v>
      </c>
    </row>
    <row r="9" spans="1:10" s="17" customFormat="1" ht="16.350000000000001" customHeight="1" thickBot="1" x14ac:dyDescent="0.25">
      <c r="A9" s="397"/>
      <c r="B9" s="389"/>
      <c r="C9" s="389"/>
      <c r="D9" s="399"/>
      <c r="E9" s="389"/>
      <c r="F9" s="389"/>
      <c r="G9" s="407"/>
      <c r="H9" s="389"/>
    </row>
    <row r="10" spans="1:10" s="17" customFormat="1" ht="16.350000000000001" customHeight="1" x14ac:dyDescent="0.2">
      <c r="A10" s="397"/>
      <c r="B10" s="390"/>
      <c r="C10" s="390"/>
      <c r="D10" s="399"/>
      <c r="E10" s="390"/>
      <c r="F10" s="390"/>
      <c r="G10" s="408"/>
      <c r="H10" s="390"/>
      <c r="I10" s="403" t="s">
        <v>219</v>
      </c>
      <c r="J10" s="393"/>
    </row>
    <row r="11" spans="1:10" s="17" customFormat="1" ht="16.350000000000001" customHeight="1" thickBot="1" x14ac:dyDescent="0.25">
      <c r="A11" s="398"/>
      <c r="B11" s="391"/>
      <c r="C11" s="391"/>
      <c r="D11" s="400"/>
      <c r="E11" s="391"/>
      <c r="F11" s="391"/>
      <c r="G11" s="409"/>
      <c r="H11" s="391"/>
      <c r="I11" s="404" t="s">
        <v>220</v>
      </c>
      <c r="J11" s="395"/>
    </row>
    <row r="12" spans="1:10" s="17" customFormat="1" ht="16.350000000000001" customHeight="1" x14ac:dyDescent="0.2">
      <c r="A12" s="54" t="s">
        <v>98</v>
      </c>
      <c r="B12" s="59">
        <f>+'2-Tuit &amp; Oth NGF Rev'!B7</f>
        <v>0</v>
      </c>
      <c r="C12" s="55">
        <v>0</v>
      </c>
      <c r="D12" s="77" t="str">
        <f t="shared" ref="D12:D18" si="0">IF(C12=0,"%",C12/B12)</f>
        <v>%</v>
      </c>
      <c r="E12" s="55">
        <v>0</v>
      </c>
      <c r="F12" s="55">
        <f>0</f>
        <v>0</v>
      </c>
      <c r="G12" s="83">
        <f>0</f>
        <v>0</v>
      </c>
      <c r="H12" s="85">
        <f>B12+F12+G12</f>
        <v>0</v>
      </c>
      <c r="I12" s="78">
        <f>(C12+C14+C16)-(E12+E14+E16)</f>
        <v>0</v>
      </c>
      <c r="J12" s="79" t="str">
        <f>IF(I12&gt;0,"WARNING: IS subsidizing OS","Compliant")</f>
        <v>Compliant</v>
      </c>
    </row>
    <row r="13" spans="1:10" s="17" customFormat="1" ht="15" customHeight="1" x14ac:dyDescent="0.2">
      <c r="A13" s="56" t="s">
        <v>99</v>
      </c>
      <c r="B13" s="60">
        <f>+'2-Tuit &amp; Oth NGF Rev'!B8</f>
        <v>0</v>
      </c>
      <c r="C13" s="55">
        <f>0</f>
        <v>0</v>
      </c>
      <c r="D13" s="77" t="str">
        <f t="shared" si="0"/>
        <v>%</v>
      </c>
      <c r="E13" s="55">
        <f>0</f>
        <v>0</v>
      </c>
      <c r="F13" s="55">
        <f>0</f>
        <v>0</v>
      </c>
      <c r="G13" s="83">
        <f>0</f>
        <v>0</v>
      </c>
      <c r="H13" s="86">
        <f t="shared" ref="H13:H17" si="1">B13+F13+G13</f>
        <v>0</v>
      </c>
    </row>
    <row r="14" spans="1:10" s="17" customFormat="1" ht="15" customHeight="1" x14ac:dyDescent="0.2">
      <c r="A14" s="56" t="s">
        <v>100</v>
      </c>
      <c r="B14" s="60">
        <f>+'2-Tuit &amp; Oth NGF Rev'!B9</f>
        <v>0</v>
      </c>
      <c r="C14" s="55">
        <v>0</v>
      </c>
      <c r="D14" s="77" t="str">
        <f t="shared" si="0"/>
        <v>%</v>
      </c>
      <c r="E14" s="55">
        <v>0</v>
      </c>
      <c r="F14" s="55">
        <f>0</f>
        <v>0</v>
      </c>
      <c r="G14" s="83">
        <f>0</f>
        <v>0</v>
      </c>
      <c r="H14" s="86">
        <f t="shared" si="1"/>
        <v>0</v>
      </c>
    </row>
    <row r="15" spans="1:10" s="17" customFormat="1" ht="15" customHeight="1" x14ac:dyDescent="0.2">
      <c r="A15" s="56" t="s">
        <v>101</v>
      </c>
      <c r="B15" s="60">
        <f>+'2-Tuit &amp; Oth NGF Rev'!B10</f>
        <v>0</v>
      </c>
      <c r="C15" s="55">
        <f>0</f>
        <v>0</v>
      </c>
      <c r="D15" s="77" t="str">
        <f t="shared" si="0"/>
        <v>%</v>
      </c>
      <c r="E15" s="55">
        <f>0</f>
        <v>0</v>
      </c>
      <c r="F15" s="55">
        <f>0</f>
        <v>0</v>
      </c>
      <c r="G15" s="83">
        <f>0</f>
        <v>0</v>
      </c>
      <c r="H15" s="86">
        <f t="shared" si="1"/>
        <v>0</v>
      </c>
    </row>
    <row r="16" spans="1:10" s="17" customFormat="1" ht="15" customHeight="1" x14ac:dyDescent="0.2">
      <c r="A16" s="56" t="s">
        <v>112</v>
      </c>
      <c r="B16" s="60">
        <f>+SUM('2-Tuit &amp; Oth NGF Rev'!B11+'2-Tuit &amp; Oth NGF Rev'!B13+'2-Tuit &amp; Oth NGF Rev'!B15+'2-Tuit &amp; Oth NGF Rev'!B17+'2-Tuit &amp; Oth NGF Rev'!B19)</f>
        <v>0</v>
      </c>
      <c r="C16" s="55">
        <v>0</v>
      </c>
      <c r="D16" s="77" t="str">
        <f t="shared" si="0"/>
        <v>%</v>
      </c>
      <c r="E16" s="55">
        <v>0</v>
      </c>
      <c r="F16" s="55">
        <f>0</f>
        <v>0</v>
      </c>
      <c r="G16" s="83">
        <f>0</f>
        <v>0</v>
      </c>
      <c r="H16" s="86">
        <f t="shared" si="1"/>
        <v>0</v>
      </c>
    </row>
    <row r="17" spans="1:21" s="17" customFormat="1" ht="15" customHeight="1" thickBot="1" x14ac:dyDescent="0.25">
      <c r="A17" s="57" t="s">
        <v>113</v>
      </c>
      <c r="B17" s="60">
        <f>+SUM('2-Tuit &amp; Oth NGF Rev'!B12+'2-Tuit &amp; Oth NGF Rev'!B14+'2-Tuit &amp; Oth NGF Rev'!B16+'2-Tuit &amp; Oth NGF Rev'!B18+'2-Tuit &amp; Oth NGF Rev'!B20)</f>
        <v>0</v>
      </c>
      <c r="C17" s="55">
        <f>0</f>
        <v>0</v>
      </c>
      <c r="D17" s="80" t="str">
        <f t="shared" si="0"/>
        <v>%</v>
      </c>
      <c r="E17" s="55">
        <f>0</f>
        <v>0</v>
      </c>
      <c r="F17" s="55">
        <f>0</f>
        <v>0</v>
      </c>
      <c r="G17" s="83">
        <f>0</f>
        <v>0</v>
      </c>
      <c r="H17" s="87">
        <f t="shared" si="1"/>
        <v>0</v>
      </c>
    </row>
    <row r="18" spans="1:21" s="17" customFormat="1" ht="15" customHeight="1" thickBot="1" x14ac:dyDescent="0.25">
      <c r="A18" s="58" t="s">
        <v>16</v>
      </c>
      <c r="B18" s="61">
        <f>SUM(B12:B17)</f>
        <v>0</v>
      </c>
      <c r="C18" s="61">
        <f t="shared" ref="C18:G18" si="2">SUM(C12:C17)</f>
        <v>0</v>
      </c>
      <c r="D18" s="81" t="str">
        <f t="shared" si="0"/>
        <v>%</v>
      </c>
      <c r="E18" s="61">
        <f t="shared" si="2"/>
        <v>0</v>
      </c>
      <c r="F18" s="61">
        <f t="shared" si="2"/>
        <v>0</v>
      </c>
      <c r="G18" s="61">
        <f t="shared" si="2"/>
        <v>0</v>
      </c>
      <c r="H18" s="84">
        <f t="shared" ref="H18" si="3">SUM(H12:H17)</f>
        <v>0</v>
      </c>
    </row>
    <row r="19" spans="1:21" s="17" customFormat="1" ht="15" customHeight="1" x14ac:dyDescent="0.2">
      <c r="A19" s="405"/>
      <c r="B19" s="405"/>
      <c r="C19" s="405"/>
      <c r="D19" s="405"/>
      <c r="E19" s="405"/>
    </row>
    <row r="20" spans="1:21" s="17" customFormat="1" ht="15" customHeight="1" x14ac:dyDescent="0.2">
      <c r="A20" s="396" t="s">
        <v>149</v>
      </c>
      <c r="B20" s="396"/>
      <c r="C20" s="396"/>
      <c r="D20" s="396"/>
      <c r="E20" s="396"/>
      <c r="F20" s="396"/>
      <c r="G20" s="396"/>
      <c r="H20" s="396"/>
      <c r="L20" s="416" t="s">
        <v>284</v>
      </c>
      <c r="M20" s="417"/>
      <c r="N20" s="417"/>
      <c r="O20" s="417"/>
      <c r="P20" s="417"/>
      <c r="Q20" s="417"/>
      <c r="R20" s="417"/>
      <c r="S20" s="418"/>
      <c r="T20" s="256"/>
      <c r="U20" s="256"/>
    </row>
    <row r="21" spans="1:21" ht="15" customHeight="1" x14ac:dyDescent="0.2">
      <c r="A21" s="397" t="s">
        <v>22</v>
      </c>
      <c r="B21" s="388" t="s">
        <v>212</v>
      </c>
      <c r="C21" s="388" t="s">
        <v>159</v>
      </c>
      <c r="D21" s="399" t="s">
        <v>115</v>
      </c>
      <c r="E21" s="388" t="s">
        <v>23</v>
      </c>
      <c r="F21" s="388" t="s">
        <v>76</v>
      </c>
      <c r="G21" s="388" t="s">
        <v>218</v>
      </c>
      <c r="H21" s="389" t="s">
        <v>221</v>
      </c>
      <c r="L21" s="419" t="s">
        <v>22</v>
      </c>
      <c r="M21" s="422" t="s">
        <v>212</v>
      </c>
      <c r="N21" s="422" t="s">
        <v>159</v>
      </c>
      <c r="O21" s="422" t="s">
        <v>115</v>
      </c>
      <c r="P21" s="422" t="s">
        <v>23</v>
      </c>
      <c r="Q21" s="422" t="s">
        <v>76</v>
      </c>
      <c r="R21" s="422" t="s">
        <v>218</v>
      </c>
      <c r="S21" s="425" t="s">
        <v>221</v>
      </c>
      <c r="T21" s="257"/>
      <c r="U21" s="257"/>
    </row>
    <row r="22" spans="1:21" s="17" customFormat="1" ht="15" customHeight="1" thickBot="1" x14ac:dyDescent="0.25">
      <c r="A22" s="397"/>
      <c r="B22" s="389"/>
      <c r="C22" s="389"/>
      <c r="D22" s="399"/>
      <c r="E22" s="389"/>
      <c r="F22" s="389"/>
      <c r="G22" s="389"/>
      <c r="H22" s="389"/>
      <c r="L22" s="420"/>
      <c r="M22" s="423"/>
      <c r="N22" s="423"/>
      <c r="O22" s="423"/>
      <c r="P22" s="423"/>
      <c r="Q22" s="423"/>
      <c r="R22" s="423"/>
      <c r="S22" s="423"/>
      <c r="T22" s="256"/>
      <c r="U22" s="256"/>
    </row>
    <row r="23" spans="1:21" s="17" customFormat="1" ht="16.350000000000001" customHeight="1" x14ac:dyDescent="0.2">
      <c r="A23" s="397"/>
      <c r="B23" s="390"/>
      <c r="C23" s="390"/>
      <c r="D23" s="399"/>
      <c r="E23" s="390"/>
      <c r="F23" s="390"/>
      <c r="G23" s="390"/>
      <c r="H23" s="390"/>
      <c r="I23" s="392" t="s">
        <v>219</v>
      </c>
      <c r="J23" s="393"/>
      <c r="L23" s="420"/>
      <c r="M23" s="423"/>
      <c r="N23" s="423"/>
      <c r="O23" s="423"/>
      <c r="P23" s="423"/>
      <c r="Q23" s="423"/>
      <c r="R23" s="423"/>
      <c r="S23" s="423"/>
      <c r="T23" s="426" t="s">
        <v>219</v>
      </c>
      <c r="U23" s="427"/>
    </row>
    <row r="24" spans="1:21" s="17" customFormat="1" ht="16.350000000000001" customHeight="1" thickBot="1" x14ac:dyDescent="0.25">
      <c r="A24" s="398"/>
      <c r="B24" s="391"/>
      <c r="C24" s="391"/>
      <c r="D24" s="400"/>
      <c r="E24" s="391"/>
      <c r="F24" s="391"/>
      <c r="G24" s="391"/>
      <c r="H24" s="391"/>
      <c r="I24" s="394" t="s">
        <v>220</v>
      </c>
      <c r="J24" s="395"/>
      <c r="L24" s="421"/>
      <c r="M24" s="424"/>
      <c r="N24" s="424"/>
      <c r="O24" s="424"/>
      <c r="P24" s="424"/>
      <c r="Q24" s="424"/>
      <c r="R24" s="424"/>
      <c r="S24" s="424"/>
      <c r="T24" s="428" t="s">
        <v>220</v>
      </c>
      <c r="U24" s="429"/>
    </row>
    <row r="25" spans="1:21" s="17" customFormat="1" ht="16.350000000000001" customHeight="1" x14ac:dyDescent="0.2">
      <c r="A25" s="54" t="s">
        <v>98</v>
      </c>
      <c r="B25" s="59">
        <f>+'2-Tuit &amp; Oth NGF Rev'!C7</f>
        <v>0</v>
      </c>
      <c r="C25" s="55">
        <f>0</f>
        <v>0</v>
      </c>
      <c r="D25" s="77" t="str">
        <f t="shared" ref="D25:D31" si="4">IF(C25=0,"%",C25/B25)</f>
        <v>%</v>
      </c>
      <c r="E25" s="55">
        <f>0</f>
        <v>0</v>
      </c>
      <c r="F25" s="55">
        <f>0</f>
        <v>0</v>
      </c>
      <c r="G25" s="55">
        <f>0</f>
        <v>0</v>
      </c>
      <c r="H25" s="85">
        <f>B25+F25+G25</f>
        <v>0</v>
      </c>
      <c r="I25" s="78">
        <f>(C25+C27+C29)-(E25+E27+E29)</f>
        <v>0</v>
      </c>
      <c r="J25" s="79" t="str">
        <f>IF(I25&gt;0,"WARNING: IS subsidizing OS","Compliant")</f>
        <v>Compliant</v>
      </c>
      <c r="L25" s="258" t="s">
        <v>98</v>
      </c>
      <c r="M25" s="259">
        <f>+'2-Tuit &amp; Oth NGF Rev'!F7</f>
        <v>0</v>
      </c>
      <c r="N25" s="260">
        <v>0</v>
      </c>
      <c r="O25" s="261" t="str">
        <f t="shared" ref="O25:O31" si="5">IF(N25=0,"%",N25/M25)</f>
        <v>%</v>
      </c>
      <c r="P25" s="260">
        <v>0</v>
      </c>
      <c r="Q25" s="260">
        <v>0</v>
      </c>
      <c r="R25" s="260">
        <v>0</v>
      </c>
      <c r="S25" s="262">
        <f t="shared" ref="S25:S30" si="6">M25+Q25+R25</f>
        <v>0</v>
      </c>
      <c r="T25" s="263">
        <f>(N25+N27+N29)-(P25+P27+P29)</f>
        <v>0</v>
      </c>
      <c r="U25" s="264" t="str">
        <f>IF(T25&gt;0,"WARNING: IS subsidizing OS","Compliant")</f>
        <v>Compliant</v>
      </c>
    </row>
    <row r="26" spans="1:21" s="17" customFormat="1" ht="16.350000000000001" customHeight="1" x14ac:dyDescent="0.2">
      <c r="A26" s="56" t="s">
        <v>99</v>
      </c>
      <c r="B26" s="60">
        <f>+'2-Tuit &amp; Oth NGF Rev'!C8</f>
        <v>0</v>
      </c>
      <c r="C26" s="55">
        <f>0</f>
        <v>0</v>
      </c>
      <c r="D26" s="77" t="str">
        <f t="shared" si="4"/>
        <v>%</v>
      </c>
      <c r="E26" s="55">
        <f>0</f>
        <v>0</v>
      </c>
      <c r="F26" s="55">
        <f>0</f>
        <v>0</v>
      </c>
      <c r="G26" s="55">
        <f>0</f>
        <v>0</v>
      </c>
      <c r="H26" s="86">
        <f t="shared" ref="H26:H30" si="7">B26+F26+G26</f>
        <v>0</v>
      </c>
      <c r="L26" s="265" t="s">
        <v>99</v>
      </c>
      <c r="M26" s="259">
        <f>+'2-Tuit &amp; Oth NGF Rev'!F8</f>
        <v>0</v>
      </c>
      <c r="N26" s="260">
        <v>0</v>
      </c>
      <c r="O26" s="261" t="str">
        <f t="shared" si="5"/>
        <v>%</v>
      </c>
      <c r="P26" s="260">
        <v>0</v>
      </c>
      <c r="Q26" s="260">
        <v>0</v>
      </c>
      <c r="R26" s="260">
        <v>0</v>
      </c>
      <c r="S26" s="266">
        <f t="shared" si="6"/>
        <v>0</v>
      </c>
      <c r="T26" s="256"/>
      <c r="U26" s="256"/>
    </row>
    <row r="27" spans="1:21" s="17" customFormat="1" ht="15" customHeight="1" x14ac:dyDescent="0.2">
      <c r="A27" s="56" t="s">
        <v>100</v>
      </c>
      <c r="B27" s="60">
        <f>+'2-Tuit &amp; Oth NGF Rev'!C9</f>
        <v>0</v>
      </c>
      <c r="C27" s="55">
        <f>0</f>
        <v>0</v>
      </c>
      <c r="D27" s="77" t="str">
        <f t="shared" si="4"/>
        <v>%</v>
      </c>
      <c r="E27" s="55">
        <f>0</f>
        <v>0</v>
      </c>
      <c r="F27" s="55">
        <f>0</f>
        <v>0</v>
      </c>
      <c r="G27" s="55">
        <f>0</f>
        <v>0</v>
      </c>
      <c r="H27" s="86">
        <f t="shared" si="7"/>
        <v>0</v>
      </c>
      <c r="L27" s="265" t="s">
        <v>100</v>
      </c>
      <c r="M27" s="259">
        <f>+'2-Tuit &amp; Oth NGF Rev'!F9</f>
        <v>0</v>
      </c>
      <c r="N27" s="260">
        <v>0</v>
      </c>
      <c r="O27" s="261" t="str">
        <f t="shared" si="5"/>
        <v>%</v>
      </c>
      <c r="P27" s="260">
        <v>0</v>
      </c>
      <c r="Q27" s="260">
        <v>0</v>
      </c>
      <c r="R27" s="260">
        <v>0</v>
      </c>
      <c r="S27" s="266">
        <f t="shared" si="6"/>
        <v>0</v>
      </c>
      <c r="T27" s="256"/>
      <c r="U27" s="256"/>
    </row>
    <row r="28" spans="1:21" s="17" customFormat="1" ht="15" customHeight="1" x14ac:dyDescent="0.2">
      <c r="A28" s="56" t="s">
        <v>101</v>
      </c>
      <c r="B28" s="60">
        <f>+'2-Tuit &amp; Oth NGF Rev'!C10</f>
        <v>0</v>
      </c>
      <c r="C28" s="55">
        <f>0</f>
        <v>0</v>
      </c>
      <c r="D28" s="77" t="str">
        <f t="shared" si="4"/>
        <v>%</v>
      </c>
      <c r="E28" s="55">
        <f>0</f>
        <v>0</v>
      </c>
      <c r="F28" s="55">
        <f>0</f>
        <v>0</v>
      </c>
      <c r="G28" s="55">
        <f>0</f>
        <v>0</v>
      </c>
      <c r="H28" s="86">
        <f t="shared" si="7"/>
        <v>0</v>
      </c>
      <c r="L28" s="265" t="s">
        <v>101</v>
      </c>
      <c r="M28" s="259">
        <f>+'2-Tuit &amp; Oth NGF Rev'!F10</f>
        <v>0</v>
      </c>
      <c r="N28" s="260">
        <v>0</v>
      </c>
      <c r="O28" s="261" t="str">
        <f t="shared" si="5"/>
        <v>%</v>
      </c>
      <c r="P28" s="260">
        <v>0</v>
      </c>
      <c r="Q28" s="260">
        <v>0</v>
      </c>
      <c r="R28" s="260">
        <v>0</v>
      </c>
      <c r="S28" s="266">
        <f t="shared" si="6"/>
        <v>0</v>
      </c>
      <c r="T28" s="256"/>
      <c r="U28" s="256"/>
    </row>
    <row r="29" spans="1:21" s="17" customFormat="1" ht="15" customHeight="1" x14ac:dyDescent="0.2">
      <c r="A29" s="56" t="s">
        <v>112</v>
      </c>
      <c r="B29" s="60">
        <f>+SUM('2-Tuit &amp; Oth NGF Rev'!C11+'2-Tuit &amp; Oth NGF Rev'!C13+'2-Tuit &amp; Oth NGF Rev'!C15+'2-Tuit &amp; Oth NGF Rev'!C17+'2-Tuit &amp; Oth NGF Rev'!C19)</f>
        <v>0</v>
      </c>
      <c r="C29" s="55">
        <f>0</f>
        <v>0</v>
      </c>
      <c r="D29" s="77" t="str">
        <f t="shared" si="4"/>
        <v>%</v>
      </c>
      <c r="E29" s="55">
        <f>0</f>
        <v>0</v>
      </c>
      <c r="F29" s="55">
        <f>0</f>
        <v>0</v>
      </c>
      <c r="G29" s="55">
        <f>0</f>
        <v>0</v>
      </c>
      <c r="H29" s="86">
        <f t="shared" si="7"/>
        <v>0</v>
      </c>
      <c r="L29" s="265" t="s">
        <v>112</v>
      </c>
      <c r="M29" s="259">
        <f>+'2-Tuit &amp; Oth NGF Rev'!F11</f>
        <v>0</v>
      </c>
      <c r="N29" s="260">
        <v>0</v>
      </c>
      <c r="O29" s="261" t="str">
        <f t="shared" si="5"/>
        <v>%</v>
      </c>
      <c r="P29" s="260">
        <v>0</v>
      </c>
      <c r="Q29" s="260">
        <v>0</v>
      </c>
      <c r="R29" s="260">
        <v>0</v>
      </c>
      <c r="S29" s="266">
        <f t="shared" si="6"/>
        <v>0</v>
      </c>
      <c r="T29" s="256"/>
      <c r="U29" s="256"/>
    </row>
    <row r="30" spans="1:21" s="17" customFormat="1" ht="15" customHeight="1" thickBot="1" x14ac:dyDescent="0.25">
      <c r="A30" s="57" t="s">
        <v>113</v>
      </c>
      <c r="B30" s="60">
        <f>+SUM('2-Tuit &amp; Oth NGF Rev'!C12+'2-Tuit &amp; Oth NGF Rev'!C14+'2-Tuit &amp; Oth NGF Rev'!C16+'2-Tuit &amp; Oth NGF Rev'!C18+'2-Tuit &amp; Oth NGF Rev'!C20)</f>
        <v>0</v>
      </c>
      <c r="C30" s="55">
        <f>0</f>
        <v>0</v>
      </c>
      <c r="D30" s="80" t="str">
        <f t="shared" si="4"/>
        <v>%</v>
      </c>
      <c r="E30" s="55">
        <f>0</f>
        <v>0</v>
      </c>
      <c r="F30" s="55">
        <f>0</f>
        <v>0</v>
      </c>
      <c r="G30" s="55">
        <f>0</f>
        <v>0</v>
      </c>
      <c r="H30" s="87">
        <f t="shared" si="7"/>
        <v>0</v>
      </c>
      <c r="L30" s="267" t="s">
        <v>113</v>
      </c>
      <c r="M30" s="259">
        <f>+'2-Tuit &amp; Oth NGF Rev'!F12</f>
        <v>0</v>
      </c>
      <c r="N30" s="260">
        <v>0</v>
      </c>
      <c r="O30" s="268" t="str">
        <f t="shared" si="5"/>
        <v>%</v>
      </c>
      <c r="P30" s="260">
        <v>0</v>
      </c>
      <c r="Q30" s="260">
        <v>0</v>
      </c>
      <c r="R30" s="260">
        <v>0</v>
      </c>
      <c r="S30" s="269">
        <f t="shared" si="6"/>
        <v>0</v>
      </c>
      <c r="T30" s="256"/>
      <c r="U30" s="256"/>
    </row>
    <row r="31" spans="1:21" s="17" customFormat="1" ht="15" customHeight="1" thickBot="1" x14ac:dyDescent="0.25">
      <c r="A31" s="58" t="s">
        <v>16</v>
      </c>
      <c r="B31" s="63">
        <f>SUM(B25:B30)</f>
        <v>0</v>
      </c>
      <c r="C31" s="63">
        <f t="shared" ref="C31:H31" si="8">SUM(C25:C30)</f>
        <v>0</v>
      </c>
      <c r="D31" s="81" t="str">
        <f t="shared" si="4"/>
        <v>%</v>
      </c>
      <c r="E31" s="63">
        <f t="shared" si="8"/>
        <v>0</v>
      </c>
      <c r="F31" s="61">
        <f t="shared" si="8"/>
        <v>0</v>
      </c>
      <c r="G31" s="61">
        <f t="shared" si="8"/>
        <v>0</v>
      </c>
      <c r="H31" s="84">
        <f t="shared" si="8"/>
        <v>0</v>
      </c>
      <c r="L31" s="270" t="s">
        <v>16</v>
      </c>
      <c r="M31" s="271">
        <f t="shared" ref="M31:N31" si="9">SUM(M25:M30)</f>
        <v>0</v>
      </c>
      <c r="N31" s="271">
        <f t="shared" si="9"/>
        <v>0</v>
      </c>
      <c r="O31" s="272" t="str">
        <f t="shared" si="5"/>
        <v>%</v>
      </c>
      <c r="P31" s="271">
        <f t="shared" ref="P31:S31" si="10">SUM(P25:P30)</f>
        <v>0</v>
      </c>
      <c r="Q31" s="273">
        <f t="shared" si="10"/>
        <v>0</v>
      </c>
      <c r="R31" s="273">
        <f t="shared" si="10"/>
        <v>0</v>
      </c>
      <c r="S31" s="274">
        <f t="shared" si="10"/>
        <v>0</v>
      </c>
      <c r="T31" s="256"/>
      <c r="U31" s="256"/>
    </row>
    <row r="32" spans="1:21" s="17" customFormat="1" ht="15" customHeight="1" x14ac:dyDescent="0.2">
      <c r="A32" s="401"/>
      <c r="B32" s="401"/>
      <c r="C32" s="401"/>
      <c r="D32" s="401"/>
      <c r="E32" s="401"/>
      <c r="L32" s="256"/>
      <c r="M32" s="256"/>
      <c r="N32" s="256"/>
      <c r="O32" s="256"/>
      <c r="P32" s="256"/>
      <c r="Q32" s="256"/>
      <c r="R32" s="256"/>
      <c r="S32" s="256"/>
      <c r="T32" s="256"/>
      <c r="U32" s="256"/>
    </row>
    <row r="33" spans="1:21" s="17" customFormat="1" ht="15" customHeight="1" x14ac:dyDescent="0.2">
      <c r="A33" s="396" t="s">
        <v>150</v>
      </c>
      <c r="B33" s="396"/>
      <c r="C33" s="396"/>
      <c r="D33" s="396"/>
      <c r="E33" s="396"/>
      <c r="F33" s="396"/>
      <c r="G33" s="396"/>
      <c r="H33" s="396"/>
      <c r="L33" s="416" t="s">
        <v>285</v>
      </c>
      <c r="M33" s="417"/>
      <c r="N33" s="417"/>
      <c r="O33" s="417"/>
      <c r="P33" s="417"/>
      <c r="Q33" s="417"/>
      <c r="R33" s="417"/>
      <c r="S33" s="418"/>
      <c r="T33" s="256"/>
      <c r="U33" s="256"/>
    </row>
    <row r="34" spans="1:21" ht="15" customHeight="1" x14ac:dyDescent="0.2">
      <c r="A34" s="397" t="s">
        <v>22</v>
      </c>
      <c r="B34" s="388" t="s">
        <v>212</v>
      </c>
      <c r="C34" s="388" t="s">
        <v>159</v>
      </c>
      <c r="D34" s="399" t="s">
        <v>115</v>
      </c>
      <c r="E34" s="388" t="s">
        <v>23</v>
      </c>
      <c r="F34" s="388" t="s">
        <v>76</v>
      </c>
      <c r="G34" s="388" t="s">
        <v>218</v>
      </c>
      <c r="H34" s="389" t="s">
        <v>221</v>
      </c>
      <c r="L34" s="419" t="s">
        <v>22</v>
      </c>
      <c r="M34" s="422" t="s">
        <v>212</v>
      </c>
      <c r="N34" s="422" t="s">
        <v>159</v>
      </c>
      <c r="O34" s="422" t="s">
        <v>115</v>
      </c>
      <c r="P34" s="422" t="s">
        <v>23</v>
      </c>
      <c r="Q34" s="422" t="s">
        <v>76</v>
      </c>
      <c r="R34" s="422" t="s">
        <v>218</v>
      </c>
      <c r="S34" s="425" t="s">
        <v>221</v>
      </c>
      <c r="T34" s="257"/>
      <c r="U34" s="257"/>
    </row>
    <row r="35" spans="1:21" ht="12.6" customHeight="1" thickBot="1" x14ac:dyDescent="0.25">
      <c r="A35" s="397"/>
      <c r="B35" s="389"/>
      <c r="C35" s="389"/>
      <c r="D35" s="399"/>
      <c r="E35" s="389"/>
      <c r="F35" s="389"/>
      <c r="G35" s="389"/>
      <c r="H35" s="389"/>
      <c r="I35" s="17"/>
      <c r="L35" s="420"/>
      <c r="M35" s="423"/>
      <c r="N35" s="423"/>
      <c r="O35" s="423"/>
      <c r="P35" s="423"/>
      <c r="Q35" s="423"/>
      <c r="R35" s="423"/>
      <c r="S35" s="423"/>
      <c r="T35" s="256"/>
      <c r="U35" s="256"/>
    </row>
    <row r="36" spans="1:21" s="17" customFormat="1" ht="15" customHeight="1" x14ac:dyDescent="0.2">
      <c r="A36" s="397"/>
      <c r="B36" s="390"/>
      <c r="C36" s="390"/>
      <c r="D36" s="399"/>
      <c r="E36" s="390"/>
      <c r="F36" s="390"/>
      <c r="G36" s="390"/>
      <c r="H36" s="390"/>
      <c r="I36" s="392" t="s">
        <v>219</v>
      </c>
      <c r="J36" s="393"/>
      <c r="L36" s="420"/>
      <c r="M36" s="423"/>
      <c r="N36" s="423"/>
      <c r="O36" s="423"/>
      <c r="P36" s="423"/>
      <c r="Q36" s="423"/>
      <c r="R36" s="423"/>
      <c r="S36" s="423"/>
      <c r="T36" s="426" t="s">
        <v>219</v>
      </c>
      <c r="U36" s="427"/>
    </row>
    <row r="37" spans="1:21" s="17" customFormat="1" ht="16.350000000000001" customHeight="1" thickBot="1" x14ac:dyDescent="0.25">
      <c r="A37" s="398"/>
      <c r="B37" s="391"/>
      <c r="C37" s="391"/>
      <c r="D37" s="400"/>
      <c r="E37" s="391"/>
      <c r="F37" s="391"/>
      <c r="G37" s="391"/>
      <c r="H37" s="391"/>
      <c r="I37" s="394" t="s">
        <v>220</v>
      </c>
      <c r="J37" s="395"/>
      <c r="L37" s="421"/>
      <c r="M37" s="424"/>
      <c r="N37" s="424"/>
      <c r="O37" s="424"/>
      <c r="P37" s="424"/>
      <c r="Q37" s="424"/>
      <c r="R37" s="424"/>
      <c r="S37" s="424"/>
      <c r="T37" s="428" t="s">
        <v>220</v>
      </c>
      <c r="U37" s="429"/>
    </row>
    <row r="38" spans="1:21" s="17" customFormat="1" ht="16.350000000000001" customHeight="1" x14ac:dyDescent="0.2">
      <c r="A38" s="54" t="s">
        <v>98</v>
      </c>
      <c r="B38" s="59">
        <f>+'2-Tuit &amp; Oth NGF Rev'!D7</f>
        <v>0</v>
      </c>
      <c r="C38" s="55">
        <f>0</f>
        <v>0</v>
      </c>
      <c r="D38" s="77" t="str">
        <f t="shared" ref="D38:D44" si="11">IF(C38=0,"%",C38/B38)</f>
        <v>%</v>
      </c>
      <c r="E38" s="55">
        <f>0</f>
        <v>0</v>
      </c>
      <c r="F38" s="55">
        <f>0</f>
        <v>0</v>
      </c>
      <c r="G38" s="55">
        <f>0</f>
        <v>0</v>
      </c>
      <c r="H38" s="85">
        <f>B38+F38+G38</f>
        <v>0</v>
      </c>
      <c r="I38" s="78">
        <f>(C38+C40+C42)-(E38+E40+E42)</f>
        <v>0</v>
      </c>
      <c r="J38" s="79" t="str">
        <f>IF(I38&gt;0,"WARNING: IS subsidizing OS","Compliant")</f>
        <v>Compliant</v>
      </c>
      <c r="L38" s="258" t="s">
        <v>98</v>
      </c>
      <c r="M38" s="259">
        <f>+'2-Tuit &amp; Oth NGF Rev'!G7</f>
        <v>0</v>
      </c>
      <c r="N38" s="260">
        <v>0</v>
      </c>
      <c r="O38" s="261" t="str">
        <f t="shared" ref="O38:O44" si="12">IF(N38=0,"%",N38/M38)</f>
        <v>%</v>
      </c>
      <c r="P38" s="260">
        <v>0</v>
      </c>
      <c r="Q38" s="260">
        <v>0</v>
      </c>
      <c r="R38" s="260">
        <v>0</v>
      </c>
      <c r="S38" s="262">
        <f t="shared" ref="S38:S43" si="13">M38+Q38+R38</f>
        <v>0</v>
      </c>
      <c r="T38" s="263">
        <f>(N38+N40+N42)-(P38+P40+P42)</f>
        <v>0</v>
      </c>
      <c r="U38" s="264" t="str">
        <f>IF(T38&gt;0,"WARNING: IS subsidizing OS","Compliant")</f>
        <v>Compliant</v>
      </c>
    </row>
    <row r="39" spans="1:21" s="17" customFormat="1" ht="16.350000000000001" customHeight="1" x14ac:dyDescent="0.2">
      <c r="A39" s="56" t="s">
        <v>99</v>
      </c>
      <c r="B39" s="62">
        <f>+'2-Tuit &amp; Oth NGF Rev'!D8</f>
        <v>0</v>
      </c>
      <c r="C39" s="55">
        <f>0</f>
        <v>0</v>
      </c>
      <c r="D39" s="77" t="str">
        <f t="shared" si="11"/>
        <v>%</v>
      </c>
      <c r="E39" s="55">
        <f>0</f>
        <v>0</v>
      </c>
      <c r="F39" s="55">
        <f>0</f>
        <v>0</v>
      </c>
      <c r="G39" s="55">
        <f>0</f>
        <v>0</v>
      </c>
      <c r="H39" s="86">
        <f t="shared" ref="H39:H43" si="14">B39+F39+G39</f>
        <v>0</v>
      </c>
      <c r="L39" s="265" t="s">
        <v>99</v>
      </c>
      <c r="M39" s="259">
        <f>+'2-Tuit &amp; Oth NGF Rev'!G8</f>
        <v>0</v>
      </c>
      <c r="N39" s="260">
        <v>0</v>
      </c>
      <c r="O39" s="261" t="str">
        <f t="shared" si="12"/>
        <v>%</v>
      </c>
      <c r="P39" s="260">
        <v>0</v>
      </c>
      <c r="Q39" s="260">
        <v>0</v>
      </c>
      <c r="R39" s="260">
        <v>0</v>
      </c>
      <c r="S39" s="266">
        <f t="shared" si="13"/>
        <v>0</v>
      </c>
      <c r="T39" s="256"/>
      <c r="U39" s="256"/>
    </row>
    <row r="40" spans="1:21" s="17" customFormat="1" ht="16.350000000000001" customHeight="1" x14ac:dyDescent="0.2">
      <c r="A40" s="56" t="s">
        <v>100</v>
      </c>
      <c r="B40" s="62">
        <f>+'2-Tuit &amp; Oth NGF Rev'!D9</f>
        <v>0</v>
      </c>
      <c r="C40" s="55">
        <f>0</f>
        <v>0</v>
      </c>
      <c r="D40" s="77" t="str">
        <f t="shared" si="11"/>
        <v>%</v>
      </c>
      <c r="E40" s="55">
        <f>0</f>
        <v>0</v>
      </c>
      <c r="F40" s="55">
        <f>0</f>
        <v>0</v>
      </c>
      <c r="G40" s="55">
        <f>0</f>
        <v>0</v>
      </c>
      <c r="H40" s="86">
        <f t="shared" si="14"/>
        <v>0</v>
      </c>
      <c r="L40" s="265" t="s">
        <v>100</v>
      </c>
      <c r="M40" s="259">
        <f>+'2-Tuit &amp; Oth NGF Rev'!G9</f>
        <v>0</v>
      </c>
      <c r="N40" s="260">
        <v>0</v>
      </c>
      <c r="O40" s="261" t="str">
        <f t="shared" si="12"/>
        <v>%</v>
      </c>
      <c r="P40" s="260">
        <v>0</v>
      </c>
      <c r="Q40" s="260">
        <v>0</v>
      </c>
      <c r="R40" s="260">
        <v>0</v>
      </c>
      <c r="S40" s="266">
        <f t="shared" si="13"/>
        <v>0</v>
      </c>
      <c r="T40" s="256"/>
      <c r="U40" s="256"/>
    </row>
    <row r="41" spans="1:21" s="17" customFormat="1" ht="15" customHeight="1" x14ac:dyDescent="0.2">
      <c r="A41" s="56" t="s">
        <v>101</v>
      </c>
      <c r="B41" s="62">
        <f>+'2-Tuit &amp; Oth NGF Rev'!D10</f>
        <v>0</v>
      </c>
      <c r="C41" s="55">
        <f>0</f>
        <v>0</v>
      </c>
      <c r="D41" s="77" t="str">
        <f t="shared" si="11"/>
        <v>%</v>
      </c>
      <c r="E41" s="55">
        <f>0</f>
        <v>0</v>
      </c>
      <c r="F41" s="55">
        <f>0</f>
        <v>0</v>
      </c>
      <c r="G41" s="55">
        <f>0</f>
        <v>0</v>
      </c>
      <c r="H41" s="86">
        <f t="shared" si="14"/>
        <v>0</v>
      </c>
      <c r="L41" s="265" t="s">
        <v>101</v>
      </c>
      <c r="M41" s="259">
        <f>+'2-Tuit &amp; Oth NGF Rev'!G10</f>
        <v>0</v>
      </c>
      <c r="N41" s="260">
        <v>0</v>
      </c>
      <c r="O41" s="261" t="str">
        <f t="shared" si="12"/>
        <v>%</v>
      </c>
      <c r="P41" s="260">
        <v>0</v>
      </c>
      <c r="Q41" s="260">
        <v>0</v>
      </c>
      <c r="R41" s="260">
        <v>0</v>
      </c>
      <c r="S41" s="266">
        <f t="shared" si="13"/>
        <v>0</v>
      </c>
      <c r="T41" s="256"/>
      <c r="U41" s="256"/>
    </row>
    <row r="42" spans="1:21" s="17" customFormat="1" ht="15" customHeight="1" x14ac:dyDescent="0.2">
      <c r="A42" s="56" t="s">
        <v>112</v>
      </c>
      <c r="B42" s="60">
        <f>+SUM('2-Tuit &amp; Oth NGF Rev'!D11+'2-Tuit &amp; Oth NGF Rev'!D13+'2-Tuit &amp; Oth NGF Rev'!D15+'2-Tuit &amp; Oth NGF Rev'!D17+'2-Tuit &amp; Oth NGF Rev'!D19)</f>
        <v>0</v>
      </c>
      <c r="C42" s="55">
        <f>0</f>
        <v>0</v>
      </c>
      <c r="D42" s="77" t="str">
        <f t="shared" si="11"/>
        <v>%</v>
      </c>
      <c r="E42" s="55">
        <f>0</f>
        <v>0</v>
      </c>
      <c r="F42" s="55">
        <f>0</f>
        <v>0</v>
      </c>
      <c r="G42" s="55">
        <f>0</f>
        <v>0</v>
      </c>
      <c r="H42" s="86">
        <f t="shared" si="14"/>
        <v>0</v>
      </c>
      <c r="L42" s="265" t="s">
        <v>112</v>
      </c>
      <c r="M42" s="259">
        <f>+'2-Tuit &amp; Oth NGF Rev'!G11</f>
        <v>0</v>
      </c>
      <c r="N42" s="260">
        <v>0</v>
      </c>
      <c r="O42" s="261" t="str">
        <f t="shared" si="12"/>
        <v>%</v>
      </c>
      <c r="P42" s="260">
        <v>0</v>
      </c>
      <c r="Q42" s="260">
        <v>0</v>
      </c>
      <c r="R42" s="260">
        <v>0</v>
      </c>
      <c r="S42" s="266">
        <f t="shared" si="13"/>
        <v>0</v>
      </c>
      <c r="T42" s="256"/>
      <c r="U42" s="256"/>
    </row>
    <row r="43" spans="1:21" s="17" customFormat="1" ht="15" customHeight="1" thickBot="1" x14ac:dyDescent="0.25">
      <c r="A43" s="57" t="s">
        <v>113</v>
      </c>
      <c r="B43" s="60">
        <f>+SUM('2-Tuit &amp; Oth NGF Rev'!D12+'2-Tuit &amp; Oth NGF Rev'!D14+'2-Tuit &amp; Oth NGF Rev'!D16+'2-Tuit &amp; Oth NGF Rev'!D18+'2-Tuit &amp; Oth NGF Rev'!D20)</f>
        <v>0</v>
      </c>
      <c r="C43" s="55">
        <f>0</f>
        <v>0</v>
      </c>
      <c r="D43" s="77" t="str">
        <f t="shared" si="11"/>
        <v>%</v>
      </c>
      <c r="E43" s="55">
        <f>0</f>
        <v>0</v>
      </c>
      <c r="F43" s="55">
        <f>0</f>
        <v>0</v>
      </c>
      <c r="G43" s="55">
        <f>0</f>
        <v>0</v>
      </c>
      <c r="H43" s="87">
        <f t="shared" si="14"/>
        <v>0</v>
      </c>
      <c r="L43" s="267" t="s">
        <v>113</v>
      </c>
      <c r="M43" s="259">
        <f>+'2-Tuit &amp; Oth NGF Rev'!G12</f>
        <v>0</v>
      </c>
      <c r="N43" s="260">
        <v>0</v>
      </c>
      <c r="O43" s="268" t="str">
        <f t="shared" si="12"/>
        <v>%</v>
      </c>
      <c r="P43" s="260">
        <v>0</v>
      </c>
      <c r="Q43" s="260">
        <v>0</v>
      </c>
      <c r="R43" s="260">
        <v>0</v>
      </c>
      <c r="S43" s="269">
        <f t="shared" si="13"/>
        <v>0</v>
      </c>
      <c r="T43" s="256"/>
      <c r="U43" s="256"/>
    </row>
    <row r="44" spans="1:21" s="17" customFormat="1" ht="15" customHeight="1" thickBot="1" x14ac:dyDescent="0.25">
      <c r="A44" s="58" t="s">
        <v>16</v>
      </c>
      <c r="B44" s="63">
        <f>SUM(B38:B43)</f>
        <v>0</v>
      </c>
      <c r="C44" s="63">
        <f t="shared" ref="C44:H44" si="15">SUM(C38:C43)</f>
        <v>0</v>
      </c>
      <c r="D44" s="81" t="str">
        <f t="shared" si="11"/>
        <v>%</v>
      </c>
      <c r="E44" s="63">
        <f t="shared" si="15"/>
        <v>0</v>
      </c>
      <c r="F44" s="61">
        <f t="shared" si="15"/>
        <v>0</v>
      </c>
      <c r="G44" s="61">
        <f t="shared" si="15"/>
        <v>0</v>
      </c>
      <c r="H44" s="84">
        <f t="shared" si="15"/>
        <v>0</v>
      </c>
      <c r="L44" s="270" t="s">
        <v>16</v>
      </c>
      <c r="M44" s="271">
        <f t="shared" ref="M44:N44" si="16">SUM(M38:M43)</f>
        <v>0</v>
      </c>
      <c r="N44" s="271">
        <f t="shared" si="16"/>
        <v>0</v>
      </c>
      <c r="O44" s="272" t="str">
        <f t="shared" si="12"/>
        <v>%</v>
      </c>
      <c r="P44" s="271">
        <f t="shared" ref="P44:S44" si="17">SUM(P38:P43)</f>
        <v>0</v>
      </c>
      <c r="Q44" s="273">
        <f t="shared" si="17"/>
        <v>0</v>
      </c>
      <c r="R44" s="273">
        <f t="shared" si="17"/>
        <v>0</v>
      </c>
      <c r="S44" s="274">
        <f t="shared" si="17"/>
        <v>0</v>
      </c>
      <c r="T44" s="256"/>
      <c r="U44" s="256"/>
    </row>
    <row r="45" spans="1:21" s="17" customFormat="1" ht="15" customHeight="1" x14ac:dyDescent="0.2">
      <c r="A45" s="386"/>
      <c r="B45" s="386"/>
      <c r="C45" s="386"/>
      <c r="D45" s="386"/>
      <c r="E45" s="386"/>
      <c r="L45" s="256"/>
      <c r="M45" s="256"/>
      <c r="N45" s="256"/>
      <c r="O45" s="256"/>
      <c r="P45" s="256"/>
      <c r="Q45" s="256"/>
      <c r="R45" s="256"/>
      <c r="S45" s="256"/>
      <c r="T45" s="256"/>
      <c r="U45" s="256"/>
    </row>
    <row r="46" spans="1:21" s="17" customFormat="1" ht="15" customHeight="1" x14ac:dyDescent="0.2">
      <c r="A46" s="396" t="s">
        <v>151</v>
      </c>
      <c r="B46" s="396"/>
      <c r="C46" s="396"/>
      <c r="D46" s="396"/>
      <c r="E46" s="396"/>
      <c r="F46" s="396"/>
      <c r="G46" s="396"/>
      <c r="H46" s="396"/>
      <c r="L46" s="416" t="s">
        <v>286</v>
      </c>
      <c r="M46" s="417"/>
      <c r="N46" s="417"/>
      <c r="O46" s="417"/>
      <c r="P46" s="417"/>
      <c r="Q46" s="417"/>
      <c r="R46" s="417"/>
      <c r="S46" s="418"/>
      <c r="T46" s="256"/>
      <c r="U46" s="256"/>
    </row>
    <row r="47" spans="1:21" ht="15" customHeight="1" x14ac:dyDescent="0.2">
      <c r="A47" s="397" t="s">
        <v>22</v>
      </c>
      <c r="B47" s="388" t="s">
        <v>212</v>
      </c>
      <c r="C47" s="388" t="s">
        <v>159</v>
      </c>
      <c r="D47" s="399" t="s">
        <v>115</v>
      </c>
      <c r="E47" s="388" t="s">
        <v>23</v>
      </c>
      <c r="F47" s="388" t="s">
        <v>76</v>
      </c>
      <c r="G47" s="388" t="s">
        <v>218</v>
      </c>
      <c r="H47" s="389" t="s">
        <v>221</v>
      </c>
      <c r="L47" s="419" t="s">
        <v>22</v>
      </c>
      <c r="M47" s="422" t="s">
        <v>212</v>
      </c>
      <c r="N47" s="422" t="s">
        <v>159</v>
      </c>
      <c r="O47" s="422" t="s">
        <v>115</v>
      </c>
      <c r="P47" s="422" t="s">
        <v>23</v>
      </c>
      <c r="Q47" s="422" t="s">
        <v>76</v>
      </c>
      <c r="R47" s="422" t="s">
        <v>218</v>
      </c>
      <c r="S47" s="425" t="s">
        <v>221</v>
      </c>
      <c r="T47" s="257"/>
      <c r="U47" s="257"/>
    </row>
    <row r="48" spans="1:21" ht="15" customHeight="1" thickBot="1" x14ac:dyDescent="0.25">
      <c r="A48" s="397"/>
      <c r="B48" s="389"/>
      <c r="C48" s="389"/>
      <c r="D48" s="399"/>
      <c r="E48" s="389"/>
      <c r="F48" s="389"/>
      <c r="G48" s="389"/>
      <c r="H48" s="389"/>
      <c r="I48" s="17"/>
      <c r="L48" s="420"/>
      <c r="M48" s="423"/>
      <c r="N48" s="423"/>
      <c r="O48" s="423"/>
      <c r="P48" s="423"/>
      <c r="Q48" s="423"/>
      <c r="R48" s="423"/>
      <c r="S48" s="423"/>
      <c r="T48" s="256"/>
      <c r="U48" s="256"/>
    </row>
    <row r="49" spans="1:21" ht="15" customHeight="1" x14ac:dyDescent="0.2">
      <c r="A49" s="397"/>
      <c r="B49" s="390"/>
      <c r="C49" s="390"/>
      <c r="D49" s="399"/>
      <c r="E49" s="390"/>
      <c r="F49" s="390"/>
      <c r="G49" s="390"/>
      <c r="H49" s="390"/>
      <c r="I49" s="392" t="s">
        <v>219</v>
      </c>
      <c r="J49" s="393"/>
      <c r="L49" s="420"/>
      <c r="M49" s="423"/>
      <c r="N49" s="423"/>
      <c r="O49" s="423"/>
      <c r="P49" s="423"/>
      <c r="Q49" s="423"/>
      <c r="R49" s="423"/>
      <c r="S49" s="423"/>
      <c r="T49" s="426" t="s">
        <v>219</v>
      </c>
      <c r="U49" s="427"/>
    </row>
    <row r="50" spans="1:21" ht="15" customHeight="1" thickBot="1" x14ac:dyDescent="0.25">
      <c r="A50" s="398"/>
      <c r="B50" s="391"/>
      <c r="C50" s="391"/>
      <c r="D50" s="400"/>
      <c r="E50" s="391"/>
      <c r="F50" s="391"/>
      <c r="G50" s="391"/>
      <c r="H50" s="391"/>
      <c r="I50" s="394" t="s">
        <v>220</v>
      </c>
      <c r="J50" s="395"/>
      <c r="L50" s="421"/>
      <c r="M50" s="424"/>
      <c r="N50" s="424"/>
      <c r="O50" s="424"/>
      <c r="P50" s="424"/>
      <c r="Q50" s="424"/>
      <c r="R50" s="424"/>
      <c r="S50" s="424"/>
      <c r="T50" s="428" t="s">
        <v>220</v>
      </c>
      <c r="U50" s="429"/>
    </row>
    <row r="51" spans="1:21" ht="15" x14ac:dyDescent="0.2">
      <c r="A51" s="54" t="s">
        <v>98</v>
      </c>
      <c r="B51" s="59">
        <f>+'2-Tuit &amp; Oth NGF Rev'!E7</f>
        <v>0</v>
      </c>
      <c r="C51" s="55">
        <f>0</f>
        <v>0</v>
      </c>
      <c r="D51" s="77" t="str">
        <f t="shared" ref="D51:D57" si="18">IF(C51=0,"%",C51/B51)</f>
        <v>%</v>
      </c>
      <c r="E51" s="55">
        <f>0</f>
        <v>0</v>
      </c>
      <c r="F51" s="55">
        <f>0</f>
        <v>0</v>
      </c>
      <c r="G51" s="55">
        <f>0</f>
        <v>0</v>
      </c>
      <c r="H51" s="85">
        <f>B51+F51+G51</f>
        <v>0</v>
      </c>
      <c r="I51" s="78">
        <f>(C51+C53+C55)-(E51+E53+E55)</f>
        <v>0</v>
      </c>
      <c r="J51" s="79" t="str">
        <f>IF(I51&gt;0,"WARNING: IS subsidizing OS","Compliant")</f>
        <v>Compliant</v>
      </c>
      <c r="L51" s="258" t="s">
        <v>98</v>
      </c>
      <c r="M51" s="259">
        <f>+'2-Tuit &amp; Oth NGF Rev'!H7</f>
        <v>0</v>
      </c>
      <c r="N51" s="260">
        <v>0</v>
      </c>
      <c r="O51" s="261" t="str">
        <f t="shared" ref="O51:O57" si="19">IF(N51=0,"%",N51/M51)</f>
        <v>%</v>
      </c>
      <c r="P51" s="260">
        <v>0</v>
      </c>
      <c r="Q51" s="260">
        <v>0</v>
      </c>
      <c r="R51" s="260">
        <v>0</v>
      </c>
      <c r="S51" s="262">
        <f t="shared" ref="S51:S56" si="20">M51+Q51+R51</f>
        <v>0</v>
      </c>
      <c r="T51" s="263">
        <f>(N51+N53+N55)-(P51+P53+P55)</f>
        <v>0</v>
      </c>
      <c r="U51" s="264" t="str">
        <f>IF(T51&gt;0,"WARNING: IS subsidizing OS","Compliant")</f>
        <v>Compliant</v>
      </c>
    </row>
    <row r="52" spans="1:21" ht="15" x14ac:dyDescent="0.2">
      <c r="A52" s="56" t="s">
        <v>99</v>
      </c>
      <c r="B52" s="62">
        <f>+'2-Tuit &amp; Oth NGF Rev'!E8</f>
        <v>0</v>
      </c>
      <c r="C52" s="55">
        <f>0</f>
        <v>0</v>
      </c>
      <c r="D52" s="77" t="str">
        <f t="shared" si="18"/>
        <v>%</v>
      </c>
      <c r="E52" s="55">
        <f>0</f>
        <v>0</v>
      </c>
      <c r="F52" s="55">
        <f>0</f>
        <v>0</v>
      </c>
      <c r="G52" s="55">
        <f>0</f>
        <v>0</v>
      </c>
      <c r="H52" s="86">
        <f t="shared" ref="H52:H56" si="21">B52+F52+G52</f>
        <v>0</v>
      </c>
      <c r="L52" s="265" t="s">
        <v>99</v>
      </c>
      <c r="M52" s="259">
        <f>+'2-Tuit &amp; Oth NGF Rev'!H8</f>
        <v>0</v>
      </c>
      <c r="N52" s="260">
        <v>0</v>
      </c>
      <c r="O52" s="261" t="str">
        <f t="shared" si="19"/>
        <v>%</v>
      </c>
      <c r="P52" s="260">
        <v>0</v>
      </c>
      <c r="Q52" s="260">
        <v>0</v>
      </c>
      <c r="R52" s="260">
        <v>0</v>
      </c>
      <c r="S52" s="266">
        <f t="shared" si="20"/>
        <v>0</v>
      </c>
      <c r="T52" s="256"/>
      <c r="U52" s="256"/>
    </row>
    <row r="53" spans="1:21" ht="15" x14ac:dyDescent="0.2">
      <c r="A53" s="56" t="s">
        <v>100</v>
      </c>
      <c r="B53" s="62">
        <f>+'2-Tuit &amp; Oth NGF Rev'!E9</f>
        <v>0</v>
      </c>
      <c r="C53" s="55">
        <f>0</f>
        <v>0</v>
      </c>
      <c r="D53" s="77" t="str">
        <f t="shared" si="18"/>
        <v>%</v>
      </c>
      <c r="E53" s="55">
        <f>0</f>
        <v>0</v>
      </c>
      <c r="F53" s="55">
        <f>0</f>
        <v>0</v>
      </c>
      <c r="G53" s="55">
        <f>0</f>
        <v>0</v>
      </c>
      <c r="H53" s="86">
        <f t="shared" si="21"/>
        <v>0</v>
      </c>
      <c r="L53" s="265" t="s">
        <v>100</v>
      </c>
      <c r="M53" s="259">
        <f>+'2-Tuit &amp; Oth NGF Rev'!H9</f>
        <v>0</v>
      </c>
      <c r="N53" s="260">
        <v>0</v>
      </c>
      <c r="O53" s="261" t="str">
        <f t="shared" si="19"/>
        <v>%</v>
      </c>
      <c r="P53" s="260">
        <v>0</v>
      </c>
      <c r="Q53" s="260">
        <v>0</v>
      </c>
      <c r="R53" s="260">
        <v>0</v>
      </c>
      <c r="S53" s="266">
        <f t="shared" si="20"/>
        <v>0</v>
      </c>
      <c r="T53" s="256"/>
      <c r="U53" s="256"/>
    </row>
    <row r="54" spans="1:21" ht="15" x14ac:dyDescent="0.2">
      <c r="A54" s="56" t="s">
        <v>101</v>
      </c>
      <c r="B54" s="62">
        <f>+'2-Tuit &amp; Oth NGF Rev'!E10</f>
        <v>0</v>
      </c>
      <c r="C54" s="55">
        <f>0</f>
        <v>0</v>
      </c>
      <c r="D54" s="77" t="str">
        <f t="shared" si="18"/>
        <v>%</v>
      </c>
      <c r="E54" s="55">
        <f>0</f>
        <v>0</v>
      </c>
      <c r="F54" s="55">
        <f>0</f>
        <v>0</v>
      </c>
      <c r="G54" s="55">
        <f>0</f>
        <v>0</v>
      </c>
      <c r="H54" s="86">
        <f t="shared" si="21"/>
        <v>0</v>
      </c>
      <c r="L54" s="265" t="s">
        <v>101</v>
      </c>
      <c r="M54" s="259">
        <f>+'2-Tuit &amp; Oth NGF Rev'!H10</f>
        <v>0</v>
      </c>
      <c r="N54" s="260">
        <v>0</v>
      </c>
      <c r="O54" s="261" t="str">
        <f t="shared" si="19"/>
        <v>%</v>
      </c>
      <c r="P54" s="260">
        <v>0</v>
      </c>
      <c r="Q54" s="260">
        <v>0</v>
      </c>
      <c r="R54" s="260">
        <v>0</v>
      </c>
      <c r="S54" s="266">
        <f t="shared" si="20"/>
        <v>0</v>
      </c>
      <c r="T54" s="256"/>
      <c r="U54" s="256"/>
    </row>
    <row r="55" spans="1:21" ht="15" x14ac:dyDescent="0.2">
      <c r="A55" s="56" t="s">
        <v>112</v>
      </c>
      <c r="B55" s="60">
        <f>+SUM('2-Tuit &amp; Oth NGF Rev'!E11+'2-Tuit &amp; Oth NGF Rev'!E13+'2-Tuit &amp; Oth NGF Rev'!E15+'2-Tuit &amp; Oth NGF Rev'!E17+'2-Tuit &amp; Oth NGF Rev'!E19)</f>
        <v>0</v>
      </c>
      <c r="C55" s="55">
        <f>0</f>
        <v>0</v>
      </c>
      <c r="D55" s="77" t="str">
        <f t="shared" si="18"/>
        <v>%</v>
      </c>
      <c r="E55" s="55">
        <f>0</f>
        <v>0</v>
      </c>
      <c r="F55" s="55">
        <f>0</f>
        <v>0</v>
      </c>
      <c r="G55" s="55">
        <f>0</f>
        <v>0</v>
      </c>
      <c r="H55" s="86">
        <f t="shared" si="21"/>
        <v>0</v>
      </c>
      <c r="L55" s="265" t="s">
        <v>112</v>
      </c>
      <c r="M55" s="259">
        <f>+'2-Tuit &amp; Oth NGF Rev'!H11</f>
        <v>0</v>
      </c>
      <c r="N55" s="260">
        <v>0</v>
      </c>
      <c r="O55" s="261" t="str">
        <f t="shared" si="19"/>
        <v>%</v>
      </c>
      <c r="P55" s="260">
        <v>0</v>
      </c>
      <c r="Q55" s="260">
        <v>0</v>
      </c>
      <c r="R55" s="260">
        <v>0</v>
      </c>
      <c r="S55" s="266">
        <f t="shared" si="20"/>
        <v>0</v>
      </c>
      <c r="T55" s="256"/>
      <c r="U55" s="256"/>
    </row>
    <row r="56" spans="1:21" ht="15.75" thickBot="1" x14ac:dyDescent="0.25">
      <c r="A56" s="57" t="s">
        <v>113</v>
      </c>
      <c r="B56" s="60">
        <f>+SUM('2-Tuit &amp; Oth NGF Rev'!E12+'2-Tuit &amp; Oth NGF Rev'!E14+'2-Tuit &amp; Oth NGF Rev'!E16+'2-Tuit &amp; Oth NGF Rev'!E18+'2-Tuit &amp; Oth NGF Rev'!E20)</f>
        <v>0</v>
      </c>
      <c r="C56" s="55">
        <f>0</f>
        <v>0</v>
      </c>
      <c r="D56" s="77" t="str">
        <f t="shared" si="18"/>
        <v>%</v>
      </c>
      <c r="E56" s="55">
        <f>0</f>
        <v>0</v>
      </c>
      <c r="F56" s="55">
        <f>0</f>
        <v>0</v>
      </c>
      <c r="G56" s="55">
        <f>0</f>
        <v>0</v>
      </c>
      <c r="H56" s="87">
        <f t="shared" si="21"/>
        <v>0</v>
      </c>
      <c r="L56" s="267" t="s">
        <v>113</v>
      </c>
      <c r="M56" s="259">
        <f>+'2-Tuit &amp; Oth NGF Rev'!H12</f>
        <v>0</v>
      </c>
      <c r="N56" s="260">
        <v>0</v>
      </c>
      <c r="O56" s="268" t="str">
        <f t="shared" si="19"/>
        <v>%</v>
      </c>
      <c r="P56" s="260">
        <v>0</v>
      </c>
      <c r="Q56" s="260">
        <v>0</v>
      </c>
      <c r="R56" s="260">
        <v>0</v>
      </c>
      <c r="S56" s="269">
        <f t="shared" si="20"/>
        <v>0</v>
      </c>
      <c r="T56" s="256"/>
      <c r="U56" s="256"/>
    </row>
    <row r="57" spans="1:21" ht="15.75" thickBot="1" x14ac:dyDescent="0.25">
      <c r="A57" s="58" t="s">
        <v>16</v>
      </c>
      <c r="B57" s="63">
        <f>SUM(B51:B56)</f>
        <v>0</v>
      </c>
      <c r="C57" s="63">
        <f t="shared" ref="C57:H57" si="22">SUM(C51:C56)</f>
        <v>0</v>
      </c>
      <c r="D57" s="81" t="str">
        <f t="shared" si="18"/>
        <v>%</v>
      </c>
      <c r="E57" s="63">
        <f t="shared" si="22"/>
        <v>0</v>
      </c>
      <c r="F57" s="61">
        <f t="shared" si="22"/>
        <v>0</v>
      </c>
      <c r="G57" s="61">
        <f t="shared" si="22"/>
        <v>0</v>
      </c>
      <c r="H57" s="84">
        <f t="shared" si="22"/>
        <v>0</v>
      </c>
      <c r="I57" s="82"/>
      <c r="L57" s="270" t="s">
        <v>16</v>
      </c>
      <c r="M57" s="271">
        <f t="shared" ref="M57:N57" si="23">SUM(M51:M56)</f>
        <v>0</v>
      </c>
      <c r="N57" s="271">
        <f t="shared" si="23"/>
        <v>0</v>
      </c>
      <c r="O57" s="272" t="str">
        <f t="shared" si="19"/>
        <v>%</v>
      </c>
      <c r="P57" s="271">
        <f t="shared" ref="P57:S57" si="24">SUM(P51:P56)</f>
        <v>0</v>
      </c>
      <c r="Q57" s="273">
        <f t="shared" si="24"/>
        <v>0</v>
      </c>
      <c r="R57" s="273">
        <f t="shared" si="24"/>
        <v>0</v>
      </c>
      <c r="S57" s="274">
        <f t="shared" si="24"/>
        <v>0</v>
      </c>
      <c r="T57" s="256"/>
      <c r="U57" s="256"/>
    </row>
    <row r="59" spans="1:21" ht="65.099999999999994" customHeight="1" x14ac:dyDescent="0.2">
      <c r="A59" s="387" t="s">
        <v>123</v>
      </c>
      <c r="B59" s="387"/>
      <c r="C59" s="387"/>
      <c r="D59" s="387"/>
      <c r="E59" s="387"/>
      <c r="F59" s="387"/>
      <c r="G59" s="387"/>
      <c r="H59" s="387"/>
    </row>
  </sheetData>
  <mergeCells count="86">
    <mergeCell ref="T49:U49"/>
    <mergeCell ref="T50:U50"/>
    <mergeCell ref="L46:S46"/>
    <mergeCell ref="L47:L50"/>
    <mergeCell ref="M47:M50"/>
    <mergeCell ref="N47:N50"/>
    <mergeCell ref="O47:O50"/>
    <mergeCell ref="P47:P50"/>
    <mergeCell ref="Q47:Q50"/>
    <mergeCell ref="R47:R50"/>
    <mergeCell ref="S47:S50"/>
    <mergeCell ref="T23:U23"/>
    <mergeCell ref="T24:U24"/>
    <mergeCell ref="L33:S33"/>
    <mergeCell ref="L34:L37"/>
    <mergeCell ref="M34:M37"/>
    <mergeCell ref="N34:N37"/>
    <mergeCell ref="O34:O37"/>
    <mergeCell ref="P34:P37"/>
    <mergeCell ref="Q34:Q37"/>
    <mergeCell ref="R34:R37"/>
    <mergeCell ref="S34:S37"/>
    <mergeCell ref="T36:U36"/>
    <mergeCell ref="T37:U37"/>
    <mergeCell ref="L20:S20"/>
    <mergeCell ref="L21:L24"/>
    <mergeCell ref="M21:M24"/>
    <mergeCell ref="N21:N24"/>
    <mergeCell ref="O21:O24"/>
    <mergeCell ref="P21:P24"/>
    <mergeCell ref="Q21:Q24"/>
    <mergeCell ref="R21:R24"/>
    <mergeCell ref="S21:S24"/>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42578125" defaultRowHeight="12.75" x14ac:dyDescent="0.2"/>
  <cols>
    <col min="1" max="1" width="55.42578125" customWidth="1"/>
    <col min="2" max="11" width="15.42578125" customWidth="1"/>
  </cols>
  <sheetData>
    <row r="1" spans="1:13" s="8" customFormat="1" ht="20.100000000000001" customHeight="1" x14ac:dyDescent="0.35">
      <c r="A1" s="300" t="str">
        <f>'Institution ID'!A1</f>
        <v>Six-Year Plans - Part I (2022): 2022-23 through 2027-28</v>
      </c>
      <c r="B1" s="300"/>
      <c r="C1" s="300"/>
      <c r="D1" s="300"/>
      <c r="E1" s="300"/>
      <c r="F1" s="300"/>
      <c r="G1" s="300"/>
      <c r="H1" s="300"/>
      <c r="I1" s="15"/>
      <c r="J1" s="12"/>
      <c r="K1" s="12"/>
      <c r="L1" s="12"/>
      <c r="M1" s="12"/>
    </row>
    <row r="2" spans="1:13" s="8" customFormat="1" ht="20.100000000000001" customHeight="1" x14ac:dyDescent="0.2">
      <c r="A2" s="51" t="str">
        <f>'Institution ID'!C3</f>
        <v>Virginia Institute of Marine Science</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496" t="s">
        <v>74</v>
      </c>
      <c r="B6" s="497"/>
      <c r="C6" s="497"/>
      <c r="D6" s="497"/>
      <c r="E6" s="497"/>
      <c r="F6" s="497"/>
      <c r="G6" s="497"/>
      <c r="H6" s="498"/>
      <c r="I6" s="25"/>
    </row>
    <row r="7" spans="1:13" s="20" customFormat="1" ht="20.100000000000001" customHeight="1" x14ac:dyDescent="0.2">
      <c r="A7" s="436" t="s">
        <v>31</v>
      </c>
      <c r="B7" s="499"/>
      <c r="C7" s="499"/>
      <c r="D7" s="499"/>
      <c r="E7" s="499"/>
      <c r="F7" s="499"/>
      <c r="G7" s="499"/>
      <c r="H7" s="430"/>
    </row>
    <row r="8" spans="1:13" s="8" customFormat="1" ht="20.100000000000001" customHeight="1" x14ac:dyDescent="0.2">
      <c r="A8" s="500" t="s">
        <v>14</v>
      </c>
      <c r="B8" s="438" t="s">
        <v>29</v>
      </c>
      <c r="C8" s="438"/>
      <c r="D8" s="438"/>
      <c r="E8" s="438" t="s">
        <v>30</v>
      </c>
      <c r="F8" s="438"/>
      <c r="G8" s="438"/>
      <c r="H8" s="471" t="s">
        <v>16</v>
      </c>
    </row>
    <row r="9" spans="1:13" s="8" customFormat="1" ht="20.100000000000001" customHeight="1" x14ac:dyDescent="0.2">
      <c r="A9" s="501"/>
      <c r="B9" s="46" t="s">
        <v>44</v>
      </c>
      <c r="C9" s="46" t="s">
        <v>45</v>
      </c>
      <c r="D9" s="46" t="s">
        <v>16</v>
      </c>
      <c r="E9" s="46" t="s">
        <v>44</v>
      </c>
      <c r="F9" s="46" t="s">
        <v>45</v>
      </c>
      <c r="G9" s="46" t="s">
        <v>16</v>
      </c>
      <c r="H9" s="472"/>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x14ac:dyDescent="0.25">
      <c r="A27" s="434"/>
      <c r="B27" s="435"/>
      <c r="C27" s="435"/>
      <c r="D27" s="435"/>
      <c r="E27" s="435"/>
      <c r="F27" s="435"/>
      <c r="G27" s="435"/>
      <c r="H27" s="435"/>
    </row>
    <row r="28" spans="1:8" s="20" customFormat="1" ht="20.100000000000001" customHeight="1" x14ac:dyDescent="0.2">
      <c r="A28" s="431" t="s">
        <v>27</v>
      </c>
      <c r="B28" s="432"/>
      <c r="C28" s="432"/>
      <c r="D28" s="432"/>
      <c r="E28" s="432"/>
      <c r="F28" s="432"/>
      <c r="G28" s="432"/>
      <c r="H28" s="433"/>
    </row>
    <row r="29" spans="1:8" s="8" customFormat="1" ht="20.100000000000001" customHeight="1" x14ac:dyDescent="0.2">
      <c r="A29" s="439" t="s">
        <v>14</v>
      </c>
      <c r="B29" s="438" t="s">
        <v>29</v>
      </c>
      <c r="C29" s="438"/>
      <c r="D29" s="438"/>
      <c r="E29" s="438" t="s">
        <v>30</v>
      </c>
      <c r="F29" s="438"/>
      <c r="G29" s="438"/>
      <c r="H29" s="430" t="s">
        <v>16</v>
      </c>
    </row>
    <row r="30" spans="1:8" s="8" customFormat="1" ht="20.100000000000001" customHeight="1" thickBot="1" x14ac:dyDescent="0.25">
      <c r="A30" s="440"/>
      <c r="B30" s="46" t="s">
        <v>44</v>
      </c>
      <c r="C30" s="46" t="s">
        <v>45</v>
      </c>
      <c r="D30" s="46" t="s">
        <v>16</v>
      </c>
      <c r="E30" s="46" t="s">
        <v>44</v>
      </c>
      <c r="F30" s="46" t="s">
        <v>45</v>
      </c>
      <c r="G30" s="46" t="s">
        <v>16</v>
      </c>
      <c r="H30" s="473"/>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x14ac:dyDescent="0.2">
      <c r="A34" s="49" t="s">
        <v>34</v>
      </c>
      <c r="B34" s="23">
        <v>0</v>
      </c>
      <c r="C34" s="23">
        <v>0</v>
      </c>
      <c r="D34" s="24">
        <f t="shared" si="7"/>
        <v>0</v>
      </c>
      <c r="E34" s="23">
        <v>19800</v>
      </c>
      <c r="F34" s="23">
        <v>0</v>
      </c>
      <c r="G34" s="30">
        <f t="shared" si="8"/>
        <v>19800</v>
      </c>
      <c r="H34" s="31">
        <f t="shared" si="9"/>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x14ac:dyDescent="0.2">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x14ac:dyDescent="0.2">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x14ac:dyDescent="0.2">
      <c r="A39" s="49" t="s">
        <v>15</v>
      </c>
      <c r="B39" s="23">
        <v>0</v>
      </c>
      <c r="C39" s="23">
        <v>0</v>
      </c>
      <c r="D39" s="24">
        <f t="shared" si="16"/>
        <v>0</v>
      </c>
      <c r="E39" s="23">
        <v>0</v>
      </c>
      <c r="F39" s="23">
        <v>0</v>
      </c>
      <c r="G39" s="30">
        <f t="shared" si="17"/>
        <v>0</v>
      </c>
      <c r="H39" s="31">
        <f t="shared" si="18"/>
        <v>0</v>
      </c>
    </row>
    <row r="40" spans="1:8" s="8" customFormat="1" ht="20.100000000000001" customHeight="1" x14ac:dyDescent="0.2">
      <c r="A40" s="49" t="s">
        <v>38</v>
      </c>
      <c r="B40" s="23">
        <v>0</v>
      </c>
      <c r="C40" s="23">
        <v>0</v>
      </c>
      <c r="D40" s="24">
        <f t="shared" si="16"/>
        <v>0</v>
      </c>
      <c r="E40" s="23">
        <v>0</v>
      </c>
      <c r="F40" s="23">
        <v>0</v>
      </c>
      <c r="G40" s="30">
        <f t="shared" si="17"/>
        <v>0</v>
      </c>
      <c r="H40" s="31">
        <f t="shared" si="18"/>
        <v>0</v>
      </c>
    </row>
    <row r="41" spans="1:8" s="8" customFormat="1" ht="20.100000000000001" customHeight="1" x14ac:dyDescent="0.2">
      <c r="A41" s="49" t="s">
        <v>39</v>
      </c>
      <c r="B41" s="23">
        <v>0</v>
      </c>
      <c r="C41" s="23">
        <v>0</v>
      </c>
      <c r="D41" s="24">
        <f t="shared" si="16"/>
        <v>0</v>
      </c>
      <c r="E41" s="23">
        <v>0</v>
      </c>
      <c r="F41" s="23">
        <v>0</v>
      </c>
      <c r="G41" s="30">
        <f t="shared" si="17"/>
        <v>0</v>
      </c>
      <c r="H41" s="31">
        <f t="shared" si="18"/>
        <v>0</v>
      </c>
    </row>
    <row r="42" spans="1:8" s="8" customFormat="1" ht="20.100000000000001" customHeight="1" x14ac:dyDescent="0.2">
      <c r="A42" s="49" t="s">
        <v>40</v>
      </c>
      <c r="B42" s="23">
        <v>42885</v>
      </c>
      <c r="C42" s="23">
        <v>0</v>
      </c>
      <c r="D42" s="24">
        <f t="shared" si="16"/>
        <v>42885</v>
      </c>
      <c r="E42" s="23">
        <v>0</v>
      </c>
      <c r="F42" s="23">
        <v>0</v>
      </c>
      <c r="G42" s="30">
        <f t="shared" si="17"/>
        <v>0</v>
      </c>
      <c r="H42" s="31">
        <f t="shared" si="18"/>
        <v>42885</v>
      </c>
    </row>
    <row r="43" spans="1:8" s="8" customFormat="1" ht="20.100000000000001" customHeight="1" x14ac:dyDescent="0.2">
      <c r="A43" s="49" t="s">
        <v>41</v>
      </c>
      <c r="B43" s="23">
        <v>0</v>
      </c>
      <c r="C43" s="23">
        <v>0</v>
      </c>
      <c r="D43" s="24">
        <f t="shared" si="16"/>
        <v>0</v>
      </c>
      <c r="E43" s="23">
        <v>0</v>
      </c>
      <c r="F43" s="23">
        <v>0</v>
      </c>
      <c r="G43" s="30">
        <f t="shared" si="17"/>
        <v>0</v>
      </c>
      <c r="H43" s="31">
        <f t="shared" si="18"/>
        <v>0</v>
      </c>
    </row>
    <row r="44" spans="1:8" s="8" customFormat="1" ht="20.100000000000001" customHeight="1" x14ac:dyDescent="0.2">
      <c r="A44" s="49" t="s">
        <v>42</v>
      </c>
      <c r="B44" s="23">
        <v>90301</v>
      </c>
      <c r="C44" s="23">
        <v>0</v>
      </c>
      <c r="D44" s="24">
        <f t="shared" si="16"/>
        <v>90301</v>
      </c>
      <c r="E44" s="23">
        <v>0</v>
      </c>
      <c r="F44" s="23">
        <v>0</v>
      </c>
      <c r="G44" s="30">
        <f t="shared" si="17"/>
        <v>0</v>
      </c>
      <c r="H44" s="31">
        <f t="shared" si="18"/>
        <v>90301</v>
      </c>
    </row>
    <row r="45" spans="1:8" s="8" customFormat="1" ht="20.100000000000001" customHeight="1" x14ac:dyDescent="0.2">
      <c r="A45" s="50" t="s">
        <v>116</v>
      </c>
      <c r="B45" s="23">
        <v>10536</v>
      </c>
      <c r="C45" s="23">
        <v>0</v>
      </c>
      <c r="D45" s="24">
        <f t="shared" si="16"/>
        <v>10536</v>
      </c>
      <c r="E45" s="23">
        <v>2517</v>
      </c>
      <c r="F45" s="23">
        <v>0</v>
      </c>
      <c r="G45" s="30">
        <f t="shared" si="17"/>
        <v>2517</v>
      </c>
      <c r="H45" s="31">
        <f t="shared" si="18"/>
        <v>13053</v>
      </c>
    </row>
    <row r="46" spans="1:8" s="8" customFormat="1" ht="20.100000000000001" customHeight="1" x14ac:dyDescent="0.2">
      <c r="A46" s="49" t="s">
        <v>43</v>
      </c>
      <c r="B46" s="23">
        <v>0</v>
      </c>
      <c r="C46" s="23">
        <v>0</v>
      </c>
      <c r="D46" s="24">
        <f t="shared" si="16"/>
        <v>0</v>
      </c>
      <c r="E46" s="23">
        <v>0</v>
      </c>
      <c r="F46" s="23">
        <v>0</v>
      </c>
      <c r="G46" s="30">
        <f t="shared" si="17"/>
        <v>0</v>
      </c>
      <c r="H46" s="31">
        <f t="shared" si="18"/>
        <v>0</v>
      </c>
    </row>
    <row r="47" spans="1:8" s="8" customFormat="1" ht="20.100000000000001" customHeight="1" thickBot="1" x14ac:dyDescent="0.25">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x14ac:dyDescent="0.25">
      <c r="A48" s="434"/>
      <c r="B48" s="435"/>
      <c r="C48" s="435"/>
      <c r="D48" s="435"/>
      <c r="E48" s="435"/>
      <c r="F48" s="435"/>
      <c r="G48" s="435"/>
      <c r="H48" s="435"/>
    </row>
    <row r="49" spans="1:8" s="20" customFormat="1" ht="20.100000000000001" customHeight="1" x14ac:dyDescent="0.2">
      <c r="A49" s="431" t="s">
        <v>24</v>
      </c>
      <c r="B49" s="432"/>
      <c r="C49" s="432"/>
      <c r="D49" s="432"/>
      <c r="E49" s="432"/>
      <c r="F49" s="432"/>
      <c r="G49" s="432"/>
      <c r="H49" s="433"/>
    </row>
    <row r="50" spans="1:8" s="8" customFormat="1" ht="20.100000000000001" customHeight="1" x14ac:dyDescent="0.2">
      <c r="A50" s="439" t="s">
        <v>14</v>
      </c>
      <c r="B50" s="438" t="s">
        <v>29</v>
      </c>
      <c r="C50" s="438"/>
      <c r="D50" s="438"/>
      <c r="E50" s="438" t="s">
        <v>30</v>
      </c>
      <c r="F50" s="438"/>
      <c r="G50" s="438"/>
      <c r="H50" s="430" t="s">
        <v>16</v>
      </c>
    </row>
    <row r="51" spans="1:8" s="8" customFormat="1" ht="20.100000000000001" customHeight="1" thickBot="1" x14ac:dyDescent="0.25">
      <c r="A51" s="440"/>
      <c r="B51" s="46" t="s">
        <v>44</v>
      </c>
      <c r="C51" s="46" t="s">
        <v>45</v>
      </c>
      <c r="D51" s="46" t="s">
        <v>16</v>
      </c>
      <c r="E51" s="46" t="s">
        <v>44</v>
      </c>
      <c r="F51" s="46" t="s">
        <v>45</v>
      </c>
      <c r="G51" s="46" t="s">
        <v>16</v>
      </c>
      <c r="H51" s="430"/>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x14ac:dyDescent="0.2">
      <c r="A55" s="49" t="s">
        <v>34</v>
      </c>
      <c r="B55" s="23">
        <v>0</v>
      </c>
      <c r="C55" s="23">
        <v>0</v>
      </c>
      <c r="D55" s="24">
        <f t="shared" si="25"/>
        <v>0</v>
      </c>
      <c r="E55" s="23">
        <v>20592</v>
      </c>
      <c r="F55" s="23">
        <v>0</v>
      </c>
      <c r="G55" s="30">
        <f t="shared" si="26"/>
        <v>20592</v>
      </c>
      <c r="H55" s="31">
        <f t="shared" si="27"/>
        <v>20592</v>
      </c>
    </row>
    <row r="56" spans="1:8" s="8" customFormat="1" ht="20.100000000000001" customHeight="1" x14ac:dyDescent="0.2">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x14ac:dyDescent="0.2">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x14ac:dyDescent="0.2">
      <c r="A58" s="49" t="s">
        <v>36</v>
      </c>
      <c r="B58" s="23">
        <v>0</v>
      </c>
      <c r="C58" s="23">
        <v>0</v>
      </c>
      <c r="D58" s="24">
        <f t="shared" si="31"/>
        <v>0</v>
      </c>
      <c r="E58" s="23">
        <v>0</v>
      </c>
      <c r="F58" s="23">
        <v>0</v>
      </c>
      <c r="G58" s="30">
        <f t="shared" si="32"/>
        <v>0</v>
      </c>
      <c r="H58" s="31">
        <f t="shared" si="33"/>
        <v>0</v>
      </c>
    </row>
    <row r="59" spans="1:8" s="8" customFormat="1" ht="20.100000000000001" customHeight="1" x14ac:dyDescent="0.2">
      <c r="A59" s="49" t="s">
        <v>37</v>
      </c>
      <c r="B59" s="23">
        <v>0</v>
      </c>
      <c r="C59" s="23">
        <v>0</v>
      </c>
      <c r="D59" s="24">
        <f t="shared" si="31"/>
        <v>0</v>
      </c>
      <c r="E59" s="23">
        <v>0</v>
      </c>
      <c r="F59" s="23">
        <v>0</v>
      </c>
      <c r="G59" s="30">
        <f t="shared" si="32"/>
        <v>0</v>
      </c>
      <c r="H59" s="31">
        <f t="shared" si="33"/>
        <v>0</v>
      </c>
    </row>
    <row r="60" spans="1:8" s="8" customFormat="1" ht="20.100000000000001" customHeight="1" x14ac:dyDescent="0.2">
      <c r="A60" s="49" t="s">
        <v>15</v>
      </c>
      <c r="B60" s="23">
        <v>0</v>
      </c>
      <c r="C60" s="23">
        <v>0</v>
      </c>
      <c r="D60" s="24">
        <f t="shared" si="31"/>
        <v>0</v>
      </c>
      <c r="E60" s="23">
        <v>0</v>
      </c>
      <c r="F60" s="23">
        <v>0</v>
      </c>
      <c r="G60" s="30">
        <f t="shared" si="32"/>
        <v>0</v>
      </c>
      <c r="H60" s="31">
        <f t="shared" si="33"/>
        <v>0</v>
      </c>
    </row>
    <row r="61" spans="1:8" s="8" customFormat="1" ht="20.100000000000001" customHeight="1" x14ac:dyDescent="0.2">
      <c r="A61" s="49" t="s">
        <v>38</v>
      </c>
      <c r="B61" s="23">
        <v>0</v>
      </c>
      <c r="C61" s="23">
        <v>0</v>
      </c>
      <c r="D61" s="24">
        <f t="shared" si="31"/>
        <v>0</v>
      </c>
      <c r="E61" s="23">
        <v>0</v>
      </c>
      <c r="F61" s="23">
        <v>0</v>
      </c>
      <c r="G61" s="30">
        <f t="shared" si="32"/>
        <v>0</v>
      </c>
      <c r="H61" s="31">
        <f t="shared" si="33"/>
        <v>0</v>
      </c>
    </row>
    <row r="62" spans="1:8" s="8" customFormat="1" ht="20.100000000000001" customHeight="1" x14ac:dyDescent="0.2">
      <c r="A62" s="49" t="s">
        <v>39</v>
      </c>
      <c r="B62" s="23">
        <v>0</v>
      </c>
      <c r="C62" s="23">
        <v>0</v>
      </c>
      <c r="D62" s="24">
        <f t="shared" si="31"/>
        <v>0</v>
      </c>
      <c r="E62" s="23">
        <v>0</v>
      </c>
      <c r="F62" s="23">
        <v>0</v>
      </c>
      <c r="G62" s="30">
        <f t="shared" si="32"/>
        <v>0</v>
      </c>
      <c r="H62" s="31">
        <f t="shared" si="33"/>
        <v>0</v>
      </c>
    </row>
    <row r="63" spans="1:8" s="8" customFormat="1" ht="20.100000000000001" customHeight="1" x14ac:dyDescent="0.2">
      <c r="A63" s="49" t="s">
        <v>40</v>
      </c>
      <c r="B63" s="23">
        <v>44600</v>
      </c>
      <c r="C63" s="23">
        <v>0</v>
      </c>
      <c r="D63" s="24">
        <f t="shared" si="31"/>
        <v>44600</v>
      </c>
      <c r="E63" s="23">
        <v>0</v>
      </c>
      <c r="F63" s="23">
        <v>0</v>
      </c>
      <c r="G63" s="30">
        <f t="shared" si="32"/>
        <v>0</v>
      </c>
      <c r="H63" s="31">
        <f t="shared" si="33"/>
        <v>44600</v>
      </c>
    </row>
    <row r="64" spans="1:8" s="8" customFormat="1" ht="20.100000000000001" customHeight="1" x14ac:dyDescent="0.2">
      <c r="A64" s="49" t="s">
        <v>41</v>
      </c>
      <c r="B64" s="23">
        <v>0</v>
      </c>
      <c r="C64" s="23">
        <v>0</v>
      </c>
      <c r="D64" s="24">
        <f t="shared" si="31"/>
        <v>0</v>
      </c>
      <c r="E64" s="23">
        <v>0</v>
      </c>
      <c r="F64" s="23">
        <v>0</v>
      </c>
      <c r="G64" s="30">
        <f t="shared" si="32"/>
        <v>0</v>
      </c>
      <c r="H64" s="31">
        <f t="shared" si="33"/>
        <v>0</v>
      </c>
    </row>
    <row r="65" spans="1:8" s="8" customFormat="1" ht="20.100000000000001" customHeight="1" x14ac:dyDescent="0.2">
      <c r="A65" s="49" t="s">
        <v>42</v>
      </c>
      <c r="B65" s="23">
        <v>93913</v>
      </c>
      <c r="C65" s="23">
        <v>0</v>
      </c>
      <c r="D65" s="24">
        <f t="shared" si="31"/>
        <v>93913</v>
      </c>
      <c r="E65" s="23">
        <v>0</v>
      </c>
      <c r="F65" s="23">
        <v>0</v>
      </c>
      <c r="G65" s="30">
        <f t="shared" si="32"/>
        <v>0</v>
      </c>
      <c r="H65" s="31">
        <f t="shared" si="33"/>
        <v>93913</v>
      </c>
    </row>
    <row r="66" spans="1:8" s="8" customFormat="1" ht="20.100000000000001" customHeight="1" x14ac:dyDescent="0.2">
      <c r="A66" s="50" t="s">
        <v>116</v>
      </c>
      <c r="B66" s="23">
        <v>10957</v>
      </c>
      <c r="C66" s="23">
        <v>0</v>
      </c>
      <c r="D66" s="24">
        <f t="shared" si="31"/>
        <v>10957</v>
      </c>
      <c r="E66" s="23">
        <v>2618</v>
      </c>
      <c r="F66" s="23">
        <v>0</v>
      </c>
      <c r="G66" s="30">
        <f t="shared" si="32"/>
        <v>2618</v>
      </c>
      <c r="H66" s="31">
        <f t="shared" si="33"/>
        <v>13575</v>
      </c>
    </row>
    <row r="67" spans="1:8" s="8" customFormat="1" ht="20.100000000000001" customHeight="1" x14ac:dyDescent="0.2">
      <c r="A67" s="49" t="s">
        <v>43</v>
      </c>
      <c r="B67" s="23">
        <v>0</v>
      </c>
      <c r="C67" s="23">
        <v>0</v>
      </c>
      <c r="D67" s="24">
        <f t="shared" si="31"/>
        <v>0</v>
      </c>
      <c r="E67" s="23">
        <v>0</v>
      </c>
      <c r="F67" s="23">
        <v>0</v>
      </c>
      <c r="G67" s="30">
        <f t="shared" si="32"/>
        <v>0</v>
      </c>
      <c r="H67" s="31">
        <f t="shared" si="33"/>
        <v>0</v>
      </c>
    </row>
    <row r="68" spans="1:8" s="8" customFormat="1" ht="20.100000000000001" customHeight="1" thickBot="1" x14ac:dyDescent="0.25">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x14ac:dyDescent="0.25">
      <c r="A69" s="434"/>
      <c r="B69" s="435"/>
      <c r="C69" s="435"/>
      <c r="D69" s="435"/>
      <c r="E69" s="435"/>
      <c r="F69" s="435"/>
      <c r="G69" s="435"/>
      <c r="H69" s="435"/>
    </row>
    <row r="70" spans="1:8" s="20" customFormat="1" ht="20.100000000000001" customHeight="1" x14ac:dyDescent="0.2">
      <c r="A70" s="431" t="s">
        <v>28</v>
      </c>
      <c r="B70" s="432"/>
      <c r="C70" s="432"/>
      <c r="D70" s="432"/>
      <c r="E70" s="432"/>
      <c r="F70" s="432"/>
      <c r="G70" s="432"/>
      <c r="H70" s="433"/>
    </row>
    <row r="71" spans="1:8" s="8" customFormat="1" ht="20.100000000000001" customHeight="1" x14ac:dyDescent="0.2">
      <c r="A71" s="439" t="s">
        <v>14</v>
      </c>
      <c r="B71" s="438" t="s">
        <v>29</v>
      </c>
      <c r="C71" s="438"/>
      <c r="D71" s="438"/>
      <c r="E71" s="438" t="s">
        <v>30</v>
      </c>
      <c r="F71" s="438"/>
      <c r="G71" s="438"/>
      <c r="H71" s="430" t="s">
        <v>16</v>
      </c>
    </row>
    <row r="72" spans="1:8" s="8" customFormat="1" ht="20.100000000000001" customHeight="1" thickBot="1" x14ac:dyDescent="0.25">
      <c r="A72" s="440"/>
      <c r="B72" s="46" t="s">
        <v>44</v>
      </c>
      <c r="C72" s="46" t="s">
        <v>45</v>
      </c>
      <c r="D72" s="46" t="s">
        <v>16</v>
      </c>
      <c r="E72" s="46" t="s">
        <v>44</v>
      </c>
      <c r="F72" s="46" t="s">
        <v>45</v>
      </c>
      <c r="G72" s="46" t="s">
        <v>16</v>
      </c>
      <c r="H72" s="430"/>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x14ac:dyDescent="0.2">
      <c r="A76" s="49" t="s">
        <v>34</v>
      </c>
      <c r="B76" s="23">
        <v>0</v>
      </c>
      <c r="C76" s="23">
        <v>0</v>
      </c>
      <c r="D76" s="24">
        <f t="shared" si="40"/>
        <v>0</v>
      </c>
      <c r="E76" s="23">
        <v>21416</v>
      </c>
      <c r="F76" s="23">
        <v>0</v>
      </c>
      <c r="G76" s="30">
        <f t="shared" si="41"/>
        <v>21416</v>
      </c>
      <c r="H76" s="31">
        <f t="shared" si="42"/>
        <v>21416</v>
      </c>
    </row>
    <row r="77" spans="1:8" s="8" customFormat="1" ht="20.100000000000001" customHeight="1" x14ac:dyDescent="0.2">
      <c r="A77" s="41" t="s">
        <v>95</v>
      </c>
      <c r="B77" s="23">
        <v>0</v>
      </c>
      <c r="C77" s="23">
        <v>0</v>
      </c>
      <c r="D77" s="24">
        <f t="shared" si="40"/>
        <v>0</v>
      </c>
      <c r="E77" s="23">
        <v>0</v>
      </c>
      <c r="F77" s="23">
        <v>0</v>
      </c>
      <c r="G77" s="30">
        <f t="shared" si="41"/>
        <v>0</v>
      </c>
      <c r="H77" s="31">
        <f t="shared" si="42"/>
        <v>0</v>
      </c>
    </row>
    <row r="78" spans="1:8" s="8" customFormat="1" ht="20.100000000000001" customHeight="1" x14ac:dyDescent="0.2">
      <c r="A78" s="49" t="s">
        <v>35</v>
      </c>
      <c r="B78" s="23">
        <v>0</v>
      </c>
      <c r="C78" s="23">
        <v>0</v>
      </c>
      <c r="D78" s="24">
        <f t="shared" si="40"/>
        <v>0</v>
      </c>
      <c r="E78" s="23">
        <v>0</v>
      </c>
      <c r="F78" s="23">
        <v>0</v>
      </c>
      <c r="G78" s="30">
        <f t="shared" si="41"/>
        <v>0</v>
      </c>
      <c r="H78" s="31">
        <f t="shared" si="42"/>
        <v>0</v>
      </c>
    </row>
    <row r="79" spans="1:8" s="8" customFormat="1" ht="20.100000000000001" customHeight="1" x14ac:dyDescent="0.2">
      <c r="A79" s="49" t="s">
        <v>36</v>
      </c>
      <c r="B79" s="23">
        <v>0</v>
      </c>
      <c r="C79" s="23">
        <v>0</v>
      </c>
      <c r="D79" s="24">
        <f t="shared" si="40"/>
        <v>0</v>
      </c>
      <c r="E79" s="23">
        <v>0</v>
      </c>
      <c r="F79" s="23">
        <v>0</v>
      </c>
      <c r="G79" s="30">
        <f t="shared" si="41"/>
        <v>0</v>
      </c>
      <c r="H79" s="31">
        <f t="shared" si="42"/>
        <v>0</v>
      </c>
    </row>
    <row r="80" spans="1:8" s="8" customFormat="1" ht="20.100000000000001" customHeight="1" x14ac:dyDescent="0.2">
      <c r="A80" s="49" t="s">
        <v>37</v>
      </c>
      <c r="B80" s="23">
        <v>0</v>
      </c>
      <c r="C80" s="23">
        <v>0</v>
      </c>
      <c r="D80" s="24">
        <f t="shared" si="40"/>
        <v>0</v>
      </c>
      <c r="E80" s="23">
        <v>0</v>
      </c>
      <c r="F80" s="23">
        <v>0</v>
      </c>
      <c r="G80" s="30">
        <f t="shared" si="41"/>
        <v>0</v>
      </c>
      <c r="H80" s="31">
        <f t="shared" si="42"/>
        <v>0</v>
      </c>
    </row>
    <row r="81" spans="1:8" s="8" customFormat="1" ht="20.100000000000001" customHeight="1" x14ac:dyDescent="0.2">
      <c r="A81" s="49" t="s">
        <v>15</v>
      </c>
      <c r="B81" s="23">
        <v>0</v>
      </c>
      <c r="C81" s="23">
        <v>0</v>
      </c>
      <c r="D81" s="24">
        <f t="shared" si="40"/>
        <v>0</v>
      </c>
      <c r="E81" s="23">
        <v>0</v>
      </c>
      <c r="F81" s="23">
        <v>0</v>
      </c>
      <c r="G81" s="30">
        <f t="shared" si="41"/>
        <v>0</v>
      </c>
      <c r="H81" s="31">
        <f t="shared" si="42"/>
        <v>0</v>
      </c>
    </row>
    <row r="82" spans="1:8" s="8" customFormat="1" ht="20.100000000000001" customHeight="1" x14ac:dyDescent="0.2">
      <c r="A82" s="49" t="s">
        <v>38</v>
      </c>
      <c r="B82" s="23">
        <v>0</v>
      </c>
      <c r="C82" s="23">
        <v>0</v>
      </c>
      <c r="D82" s="24">
        <f t="shared" si="40"/>
        <v>0</v>
      </c>
      <c r="E82" s="23">
        <v>0</v>
      </c>
      <c r="F82" s="23">
        <v>0</v>
      </c>
      <c r="G82" s="30">
        <f t="shared" si="41"/>
        <v>0</v>
      </c>
      <c r="H82" s="31">
        <f t="shared" si="42"/>
        <v>0</v>
      </c>
    </row>
    <row r="83" spans="1:8" s="8" customFormat="1" ht="20.100000000000001" customHeight="1" x14ac:dyDescent="0.2">
      <c r="A83" s="49" t="s">
        <v>39</v>
      </c>
      <c r="B83" s="23">
        <v>0</v>
      </c>
      <c r="C83" s="23">
        <v>0</v>
      </c>
      <c r="D83" s="24">
        <f t="shared" si="40"/>
        <v>0</v>
      </c>
      <c r="E83" s="23">
        <v>0</v>
      </c>
      <c r="F83" s="23">
        <v>0</v>
      </c>
      <c r="G83" s="30">
        <f t="shared" si="41"/>
        <v>0</v>
      </c>
      <c r="H83" s="31">
        <f t="shared" si="42"/>
        <v>0</v>
      </c>
    </row>
    <row r="84" spans="1:8" s="8" customFormat="1" ht="20.100000000000001" customHeight="1" x14ac:dyDescent="0.2">
      <c r="A84" s="49" t="s">
        <v>40</v>
      </c>
      <c r="B84" s="23">
        <v>46384</v>
      </c>
      <c r="C84" s="23">
        <v>0</v>
      </c>
      <c r="D84" s="24">
        <f t="shared" si="40"/>
        <v>46384</v>
      </c>
      <c r="E84" s="23">
        <v>0</v>
      </c>
      <c r="F84" s="23">
        <v>0</v>
      </c>
      <c r="G84" s="30">
        <f t="shared" si="41"/>
        <v>0</v>
      </c>
      <c r="H84" s="31">
        <f t="shared" si="42"/>
        <v>46384</v>
      </c>
    </row>
    <row r="85" spans="1:8" s="8" customFormat="1" ht="20.100000000000001" customHeight="1" x14ac:dyDescent="0.2">
      <c r="A85" s="49" t="s">
        <v>41</v>
      </c>
      <c r="B85" s="23">
        <v>0</v>
      </c>
      <c r="C85" s="23">
        <v>0</v>
      </c>
      <c r="D85" s="24">
        <f t="shared" si="40"/>
        <v>0</v>
      </c>
      <c r="E85" s="23">
        <v>0</v>
      </c>
      <c r="F85" s="23">
        <v>0</v>
      </c>
      <c r="G85" s="30">
        <f t="shared" si="41"/>
        <v>0</v>
      </c>
      <c r="H85" s="31">
        <f t="shared" si="42"/>
        <v>0</v>
      </c>
    </row>
    <row r="86" spans="1:8" s="8" customFormat="1" ht="20.100000000000001" customHeight="1" x14ac:dyDescent="0.2">
      <c r="A86" s="49" t="s">
        <v>42</v>
      </c>
      <c r="B86" s="23">
        <v>97670</v>
      </c>
      <c r="C86" s="23">
        <v>0</v>
      </c>
      <c r="D86" s="24">
        <f t="shared" si="40"/>
        <v>97670</v>
      </c>
      <c r="E86" s="23">
        <v>0</v>
      </c>
      <c r="F86" s="23">
        <v>0</v>
      </c>
      <c r="G86" s="30">
        <f t="shared" si="41"/>
        <v>0</v>
      </c>
      <c r="H86" s="31">
        <f t="shared" si="42"/>
        <v>97670</v>
      </c>
    </row>
    <row r="87" spans="1:8" s="8" customFormat="1" ht="20.100000000000001" customHeight="1" x14ac:dyDescent="0.2">
      <c r="A87" s="50" t="s">
        <v>116</v>
      </c>
      <c r="B87" s="23">
        <v>11396</v>
      </c>
      <c r="C87" s="23">
        <v>0</v>
      </c>
      <c r="D87" s="24">
        <f t="shared" si="40"/>
        <v>11396</v>
      </c>
      <c r="E87" s="23">
        <v>2722</v>
      </c>
      <c r="F87" s="23">
        <v>0</v>
      </c>
      <c r="G87" s="30">
        <f t="shared" si="41"/>
        <v>2722</v>
      </c>
      <c r="H87" s="31">
        <f t="shared" si="42"/>
        <v>14118</v>
      </c>
    </row>
    <row r="88" spans="1:8" s="8" customFormat="1" ht="20.100000000000001" customHeight="1" x14ac:dyDescent="0.2">
      <c r="A88" s="49" t="s">
        <v>43</v>
      </c>
      <c r="B88" s="23">
        <v>0</v>
      </c>
      <c r="C88" s="23">
        <v>0</v>
      </c>
      <c r="D88" s="24">
        <f t="shared" si="40"/>
        <v>0</v>
      </c>
      <c r="E88" s="23">
        <v>0</v>
      </c>
      <c r="F88" s="23">
        <v>0</v>
      </c>
      <c r="G88" s="30">
        <f t="shared" si="41"/>
        <v>0</v>
      </c>
      <c r="H88" s="31">
        <f t="shared" si="42"/>
        <v>0</v>
      </c>
    </row>
    <row r="89" spans="1:8" s="8" customFormat="1" ht="20.100000000000001" customHeight="1" thickBot="1" x14ac:dyDescent="0.25">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x14ac:dyDescent="0.25">
      <c r="A90" s="434"/>
      <c r="B90" s="435"/>
      <c r="C90" s="435"/>
      <c r="D90" s="435"/>
      <c r="E90" s="435"/>
      <c r="F90" s="435"/>
      <c r="G90" s="435"/>
      <c r="H90" s="435"/>
    </row>
    <row r="91" spans="1:8" s="20" customFormat="1" ht="20.100000000000001" customHeight="1" x14ac:dyDescent="0.2">
      <c r="A91" s="431" t="s">
        <v>46</v>
      </c>
      <c r="B91" s="432"/>
      <c r="C91" s="432"/>
      <c r="D91" s="432"/>
      <c r="E91" s="432"/>
      <c r="F91" s="432"/>
      <c r="G91" s="432"/>
      <c r="H91" s="433"/>
    </row>
    <row r="92" spans="1:8" s="8" customFormat="1" ht="20.100000000000001" customHeight="1" x14ac:dyDescent="0.2">
      <c r="A92" s="436" t="s">
        <v>14</v>
      </c>
      <c r="B92" s="438" t="s">
        <v>29</v>
      </c>
      <c r="C92" s="438"/>
      <c r="D92" s="438"/>
      <c r="E92" s="438" t="s">
        <v>30</v>
      </c>
      <c r="F92" s="438"/>
      <c r="G92" s="438"/>
      <c r="H92" s="430" t="s">
        <v>16</v>
      </c>
    </row>
    <row r="93" spans="1:8" s="8" customFormat="1" ht="20.100000000000001" customHeight="1" x14ac:dyDescent="0.2">
      <c r="A93" s="437"/>
      <c r="B93" s="46" t="s">
        <v>44</v>
      </c>
      <c r="C93" s="46" t="s">
        <v>45</v>
      </c>
      <c r="D93" s="46" t="s">
        <v>16</v>
      </c>
      <c r="E93" s="46" t="s">
        <v>44</v>
      </c>
      <c r="F93" s="46" t="s">
        <v>45</v>
      </c>
      <c r="G93" s="46" t="s">
        <v>16</v>
      </c>
      <c r="H93" s="430"/>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x14ac:dyDescent="0.2">
      <c r="A97" s="49" t="s">
        <v>34</v>
      </c>
      <c r="B97" s="23">
        <v>0</v>
      </c>
      <c r="C97" s="23">
        <v>0</v>
      </c>
      <c r="D97" s="24">
        <f t="shared" si="49"/>
        <v>0</v>
      </c>
      <c r="E97" s="23">
        <v>22272</v>
      </c>
      <c r="F97" s="23">
        <v>0</v>
      </c>
      <c r="G97" s="30">
        <f t="shared" si="50"/>
        <v>22272</v>
      </c>
      <c r="H97" s="31">
        <f t="shared" si="51"/>
        <v>22272</v>
      </c>
    </row>
    <row r="98" spans="1:8" s="8" customFormat="1" ht="20.100000000000001" customHeight="1" x14ac:dyDescent="0.2">
      <c r="A98" s="41" t="s">
        <v>95</v>
      </c>
      <c r="B98" s="23">
        <v>0</v>
      </c>
      <c r="C98" s="23">
        <v>0</v>
      </c>
      <c r="D98" s="24">
        <f t="shared" si="49"/>
        <v>0</v>
      </c>
      <c r="E98" s="23">
        <v>0</v>
      </c>
      <c r="F98" s="23">
        <v>0</v>
      </c>
      <c r="G98" s="30">
        <f t="shared" si="50"/>
        <v>0</v>
      </c>
      <c r="H98" s="31">
        <f t="shared" si="51"/>
        <v>0</v>
      </c>
    </row>
    <row r="99" spans="1:8" s="8" customFormat="1" ht="20.100000000000001" customHeight="1" x14ac:dyDescent="0.2">
      <c r="A99" s="49" t="s">
        <v>35</v>
      </c>
      <c r="B99" s="23">
        <v>0</v>
      </c>
      <c r="C99" s="23">
        <v>0</v>
      </c>
      <c r="D99" s="24">
        <f t="shared" si="49"/>
        <v>0</v>
      </c>
      <c r="E99" s="23">
        <v>0</v>
      </c>
      <c r="F99" s="23">
        <v>0</v>
      </c>
      <c r="G99" s="30">
        <f t="shared" si="50"/>
        <v>0</v>
      </c>
      <c r="H99" s="31">
        <f t="shared" si="51"/>
        <v>0</v>
      </c>
    </row>
    <row r="100" spans="1:8" s="8" customFormat="1" ht="20.100000000000001" customHeight="1" x14ac:dyDescent="0.2">
      <c r="A100" s="49" t="s">
        <v>36</v>
      </c>
      <c r="B100" s="23">
        <v>0</v>
      </c>
      <c r="C100" s="23">
        <v>0</v>
      </c>
      <c r="D100" s="24">
        <f t="shared" si="49"/>
        <v>0</v>
      </c>
      <c r="E100" s="23">
        <v>0</v>
      </c>
      <c r="F100" s="23">
        <v>0</v>
      </c>
      <c r="G100" s="30">
        <f t="shared" si="50"/>
        <v>0</v>
      </c>
      <c r="H100" s="31">
        <f t="shared" si="51"/>
        <v>0</v>
      </c>
    </row>
    <row r="101" spans="1:8" s="8" customFormat="1" ht="20.100000000000001" customHeight="1" x14ac:dyDescent="0.2">
      <c r="A101" s="49" t="s">
        <v>37</v>
      </c>
      <c r="B101" s="23">
        <v>0</v>
      </c>
      <c r="C101" s="23">
        <v>0</v>
      </c>
      <c r="D101" s="24">
        <f t="shared" si="49"/>
        <v>0</v>
      </c>
      <c r="E101" s="23">
        <v>0</v>
      </c>
      <c r="F101" s="23">
        <v>0</v>
      </c>
      <c r="G101" s="30">
        <f t="shared" si="50"/>
        <v>0</v>
      </c>
      <c r="H101" s="31">
        <f t="shared" si="51"/>
        <v>0</v>
      </c>
    </row>
    <row r="102" spans="1:8" s="8" customFormat="1" ht="20.100000000000001" customHeight="1" x14ac:dyDescent="0.2">
      <c r="A102" s="49" t="s">
        <v>15</v>
      </c>
      <c r="B102" s="23">
        <v>0</v>
      </c>
      <c r="C102" s="23">
        <v>0</v>
      </c>
      <c r="D102" s="24">
        <f t="shared" si="49"/>
        <v>0</v>
      </c>
      <c r="E102" s="23">
        <v>0</v>
      </c>
      <c r="F102" s="23">
        <v>0</v>
      </c>
      <c r="G102" s="30">
        <f t="shared" si="50"/>
        <v>0</v>
      </c>
      <c r="H102" s="31">
        <f t="shared" si="51"/>
        <v>0</v>
      </c>
    </row>
    <row r="103" spans="1:8" s="8" customFormat="1" ht="20.100000000000001" customHeight="1" x14ac:dyDescent="0.2">
      <c r="A103" s="49" t="s">
        <v>38</v>
      </c>
      <c r="B103" s="23">
        <v>0</v>
      </c>
      <c r="C103" s="23">
        <v>0</v>
      </c>
      <c r="D103" s="24">
        <f t="shared" si="49"/>
        <v>0</v>
      </c>
      <c r="E103" s="23">
        <v>0</v>
      </c>
      <c r="F103" s="23">
        <v>0</v>
      </c>
      <c r="G103" s="30">
        <f t="shared" si="50"/>
        <v>0</v>
      </c>
      <c r="H103" s="31">
        <f t="shared" si="51"/>
        <v>0</v>
      </c>
    </row>
    <row r="104" spans="1:8" s="8" customFormat="1" ht="20.100000000000001" customHeight="1" x14ac:dyDescent="0.2">
      <c r="A104" s="49" t="s">
        <v>39</v>
      </c>
      <c r="B104" s="23">
        <v>0</v>
      </c>
      <c r="C104" s="23">
        <v>0</v>
      </c>
      <c r="D104" s="24">
        <f t="shared" si="49"/>
        <v>0</v>
      </c>
      <c r="E104" s="23">
        <v>0</v>
      </c>
      <c r="F104" s="23">
        <v>0</v>
      </c>
      <c r="G104" s="30">
        <f t="shared" si="50"/>
        <v>0</v>
      </c>
      <c r="H104" s="31">
        <f t="shared" si="51"/>
        <v>0</v>
      </c>
    </row>
    <row r="105" spans="1:8" s="8" customFormat="1" ht="20.100000000000001" customHeight="1" x14ac:dyDescent="0.2">
      <c r="A105" s="49" t="s">
        <v>40</v>
      </c>
      <c r="B105" s="23">
        <v>48240</v>
      </c>
      <c r="C105" s="23">
        <v>0</v>
      </c>
      <c r="D105" s="24">
        <f t="shared" si="49"/>
        <v>48240</v>
      </c>
      <c r="E105" s="23">
        <v>0</v>
      </c>
      <c r="F105" s="23">
        <v>0</v>
      </c>
      <c r="G105" s="30">
        <f t="shared" si="50"/>
        <v>0</v>
      </c>
      <c r="H105" s="31">
        <f t="shared" si="51"/>
        <v>48240</v>
      </c>
    </row>
    <row r="106" spans="1:8" s="8" customFormat="1" ht="20.100000000000001" customHeight="1" x14ac:dyDescent="0.2">
      <c r="A106" s="49" t="s">
        <v>41</v>
      </c>
      <c r="B106" s="23">
        <v>0</v>
      </c>
      <c r="C106" s="23">
        <v>0</v>
      </c>
      <c r="D106" s="24">
        <f t="shared" si="49"/>
        <v>0</v>
      </c>
      <c r="E106" s="23">
        <v>0</v>
      </c>
      <c r="F106" s="23">
        <v>0</v>
      </c>
      <c r="G106" s="30">
        <f t="shared" si="50"/>
        <v>0</v>
      </c>
      <c r="H106" s="31">
        <f t="shared" si="51"/>
        <v>0</v>
      </c>
    </row>
    <row r="107" spans="1:8" s="8" customFormat="1" ht="20.100000000000001" customHeight="1" x14ac:dyDescent="0.2">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x14ac:dyDescent="0.2">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x14ac:dyDescent="0.2">
      <c r="A109" s="49" t="s">
        <v>43</v>
      </c>
      <c r="B109" s="23">
        <v>0</v>
      </c>
      <c r="C109" s="23">
        <v>0</v>
      </c>
      <c r="D109" s="24">
        <f t="shared" si="49"/>
        <v>0</v>
      </c>
      <c r="E109" s="23">
        <v>0</v>
      </c>
      <c r="F109" s="23">
        <v>0</v>
      </c>
      <c r="G109" s="30">
        <f t="shared" si="50"/>
        <v>0</v>
      </c>
      <c r="H109" s="31">
        <f t="shared" si="51"/>
        <v>0</v>
      </c>
    </row>
    <row r="110" spans="1:8" s="8" customFormat="1" ht="20.100000000000001" customHeight="1" thickBot="1" x14ac:dyDescent="0.25">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487" t="s">
        <v>14</v>
      </c>
      <c r="B113" s="488"/>
      <c r="C113" s="488"/>
      <c r="D113" s="489"/>
      <c r="E113" s="33" t="s">
        <v>92</v>
      </c>
      <c r="F113" s="493" t="s">
        <v>47</v>
      </c>
      <c r="G113" s="494"/>
      <c r="H113" s="495"/>
    </row>
    <row r="114" spans="1:14" s="8" customFormat="1" ht="20.100000000000001" customHeight="1" x14ac:dyDescent="0.2">
      <c r="A114" s="490" t="s">
        <v>76</v>
      </c>
      <c r="B114" s="491"/>
      <c r="C114" s="491"/>
      <c r="D114" s="492"/>
      <c r="E114" s="39" t="s">
        <v>93</v>
      </c>
      <c r="F114" s="480" t="s">
        <v>91</v>
      </c>
      <c r="G114" s="481"/>
      <c r="H114" s="482"/>
    </row>
    <row r="115" spans="1:14" s="8" customFormat="1" ht="20.100000000000001" customHeight="1" x14ac:dyDescent="0.2">
      <c r="A115" s="484" t="s">
        <v>32</v>
      </c>
      <c r="B115" s="485"/>
      <c r="C115" s="485"/>
      <c r="D115" s="486"/>
      <c r="E115" s="39" t="s">
        <v>77</v>
      </c>
      <c r="F115" s="444" t="s">
        <v>48</v>
      </c>
      <c r="G115" s="445"/>
      <c r="H115" s="446"/>
      <c r="J115" s="34"/>
      <c r="K115" s="483"/>
      <c r="L115" s="483"/>
      <c r="M115" s="483"/>
      <c r="N115" s="483"/>
    </row>
    <row r="116" spans="1:14" s="8" customFormat="1" ht="20.100000000000001" customHeight="1" x14ac:dyDescent="0.2">
      <c r="A116" s="462" t="s">
        <v>33</v>
      </c>
      <c r="B116" s="463"/>
      <c r="C116" s="463"/>
      <c r="D116" s="464"/>
      <c r="E116" s="39" t="s">
        <v>78</v>
      </c>
      <c r="F116" s="441" t="s">
        <v>49</v>
      </c>
      <c r="G116" s="442"/>
      <c r="H116" s="443"/>
      <c r="J116" s="34"/>
      <c r="K116" s="35"/>
      <c r="L116" s="35"/>
      <c r="M116" s="35"/>
      <c r="N116" s="35"/>
    </row>
    <row r="117" spans="1:14" s="8" customFormat="1" ht="20.100000000000001" customHeight="1" x14ac:dyDescent="0.2">
      <c r="A117" s="462" t="s">
        <v>34</v>
      </c>
      <c r="B117" s="463"/>
      <c r="C117" s="463"/>
      <c r="D117" s="464"/>
      <c r="E117" s="39" t="s">
        <v>79</v>
      </c>
      <c r="F117" s="441" t="s">
        <v>50</v>
      </c>
      <c r="G117" s="442"/>
      <c r="H117" s="443"/>
      <c r="J117" s="34"/>
      <c r="K117" s="35"/>
      <c r="L117" s="35"/>
      <c r="M117" s="35"/>
      <c r="N117" s="35"/>
    </row>
    <row r="118" spans="1:14" s="8" customFormat="1" ht="20.100000000000001" customHeight="1" x14ac:dyDescent="0.2">
      <c r="A118" s="474" t="s">
        <v>95</v>
      </c>
      <c r="B118" s="475"/>
      <c r="C118" s="475"/>
      <c r="D118" s="476"/>
      <c r="E118" s="39" t="s">
        <v>96</v>
      </c>
      <c r="F118" s="477" t="s">
        <v>97</v>
      </c>
      <c r="G118" s="478"/>
      <c r="H118" s="479"/>
      <c r="J118" s="34"/>
      <c r="K118" s="35"/>
      <c r="L118" s="35"/>
      <c r="M118" s="35"/>
      <c r="N118" s="35"/>
    </row>
    <row r="119" spans="1:14" s="8" customFormat="1" ht="20.100000000000001" customHeight="1" x14ac:dyDescent="0.2">
      <c r="A119" s="462" t="s">
        <v>35</v>
      </c>
      <c r="B119" s="463"/>
      <c r="C119" s="463"/>
      <c r="D119" s="464"/>
      <c r="E119" s="39" t="s">
        <v>80</v>
      </c>
      <c r="F119" s="441" t="s">
        <v>51</v>
      </c>
      <c r="G119" s="442"/>
      <c r="H119" s="443"/>
      <c r="J119" s="34"/>
      <c r="K119" s="35"/>
      <c r="L119" s="35"/>
      <c r="M119" s="35"/>
      <c r="N119" s="35"/>
    </row>
    <row r="120" spans="1:14" s="8" customFormat="1" ht="20.100000000000001" customHeight="1" x14ac:dyDescent="0.2">
      <c r="A120" s="462" t="s">
        <v>36</v>
      </c>
      <c r="B120" s="463"/>
      <c r="C120" s="463"/>
      <c r="D120" s="464"/>
      <c r="E120" s="39" t="s">
        <v>81</v>
      </c>
      <c r="F120" s="441" t="s">
        <v>52</v>
      </c>
      <c r="G120" s="442"/>
      <c r="H120" s="443"/>
      <c r="J120" s="34"/>
      <c r="K120" s="35"/>
      <c r="L120" s="35"/>
      <c r="M120" s="35"/>
      <c r="N120" s="35"/>
    </row>
    <row r="121" spans="1:14" s="8" customFormat="1" ht="20.100000000000001" customHeight="1" x14ac:dyDescent="0.2">
      <c r="A121" s="462" t="s">
        <v>37</v>
      </c>
      <c r="B121" s="463"/>
      <c r="C121" s="463"/>
      <c r="D121" s="464"/>
      <c r="E121" s="39" t="s">
        <v>82</v>
      </c>
      <c r="F121" s="441" t="s">
        <v>53</v>
      </c>
      <c r="G121" s="442"/>
      <c r="H121" s="443"/>
      <c r="J121" s="34"/>
      <c r="K121" s="35"/>
      <c r="L121" s="35"/>
      <c r="M121" s="35"/>
      <c r="N121" s="35"/>
    </row>
    <row r="122" spans="1:14" s="8" customFormat="1" ht="20.100000000000001" customHeight="1" x14ac:dyDescent="0.2">
      <c r="A122" s="462" t="s">
        <v>15</v>
      </c>
      <c r="B122" s="463"/>
      <c r="C122" s="463"/>
      <c r="D122" s="464"/>
      <c r="E122" s="39" t="s">
        <v>83</v>
      </c>
      <c r="F122" s="441" t="s">
        <v>54</v>
      </c>
      <c r="G122" s="442"/>
      <c r="H122" s="443"/>
      <c r="J122" s="34"/>
      <c r="K122" s="35"/>
      <c r="L122" s="35"/>
      <c r="M122" s="35"/>
      <c r="N122" s="35"/>
    </row>
    <row r="123" spans="1:14" s="8" customFormat="1" ht="20.100000000000001" customHeight="1" x14ac:dyDescent="0.2">
      <c r="A123" s="462" t="s">
        <v>55</v>
      </c>
      <c r="B123" s="463"/>
      <c r="C123" s="463"/>
      <c r="D123" s="464"/>
      <c r="E123" s="40"/>
      <c r="F123" s="447"/>
      <c r="G123" s="448"/>
      <c r="H123" s="449"/>
      <c r="J123" s="34"/>
      <c r="K123" s="35"/>
      <c r="L123" s="35"/>
      <c r="M123" s="35"/>
      <c r="N123" s="35"/>
    </row>
    <row r="124" spans="1:14" s="8" customFormat="1" ht="20.100000000000001" customHeight="1" x14ac:dyDescent="0.2">
      <c r="A124" s="468" t="s">
        <v>56</v>
      </c>
      <c r="B124" s="469"/>
      <c r="C124" s="469"/>
      <c r="D124" s="470"/>
      <c r="E124" s="39" t="s">
        <v>84</v>
      </c>
      <c r="F124" s="441" t="s">
        <v>57</v>
      </c>
      <c r="G124" s="442"/>
      <c r="H124" s="443"/>
      <c r="J124" s="34"/>
      <c r="K124" s="36"/>
      <c r="L124" s="36"/>
      <c r="M124" s="36"/>
      <c r="N124" s="36"/>
    </row>
    <row r="125" spans="1:14" s="8" customFormat="1" ht="20.100000000000001" customHeight="1" x14ac:dyDescent="0.2">
      <c r="A125" s="468" t="s">
        <v>58</v>
      </c>
      <c r="B125" s="469"/>
      <c r="C125" s="469"/>
      <c r="D125" s="470"/>
      <c r="E125" s="39" t="s">
        <v>85</v>
      </c>
      <c r="F125" s="441" t="s">
        <v>59</v>
      </c>
      <c r="G125" s="442"/>
      <c r="H125" s="443"/>
      <c r="J125" s="34"/>
      <c r="K125" s="36"/>
      <c r="L125" s="36"/>
      <c r="M125" s="36"/>
      <c r="N125" s="36"/>
    </row>
    <row r="126" spans="1:14" s="8" customFormat="1" ht="20.100000000000001" customHeight="1" x14ac:dyDescent="0.2">
      <c r="A126" s="468" t="s">
        <v>60</v>
      </c>
      <c r="B126" s="469"/>
      <c r="C126" s="469"/>
      <c r="D126" s="470"/>
      <c r="E126" s="39" t="s">
        <v>86</v>
      </c>
      <c r="F126" s="441" t="s">
        <v>61</v>
      </c>
      <c r="G126" s="442"/>
      <c r="H126" s="443"/>
      <c r="J126" s="34"/>
      <c r="K126" s="36"/>
      <c r="L126" s="36"/>
      <c r="M126" s="36"/>
      <c r="N126" s="36"/>
    </row>
    <row r="127" spans="1:14" s="8" customFormat="1" ht="20.100000000000001" customHeight="1" x14ac:dyDescent="0.2">
      <c r="A127" s="462" t="s">
        <v>39</v>
      </c>
      <c r="B127" s="463"/>
      <c r="C127" s="463"/>
      <c r="D127" s="464"/>
      <c r="E127" s="40"/>
      <c r="F127" s="450"/>
      <c r="G127" s="451"/>
      <c r="H127" s="452"/>
      <c r="J127" s="34"/>
      <c r="K127" s="35"/>
      <c r="L127" s="35"/>
      <c r="M127" s="35"/>
      <c r="N127" s="35"/>
    </row>
    <row r="128" spans="1:14" s="8" customFormat="1" ht="20.100000000000001" customHeight="1" x14ac:dyDescent="0.2">
      <c r="A128" s="468" t="s">
        <v>62</v>
      </c>
      <c r="B128" s="469"/>
      <c r="C128" s="469"/>
      <c r="D128" s="470"/>
      <c r="E128" s="39" t="s">
        <v>87</v>
      </c>
      <c r="F128" s="441" t="s">
        <v>63</v>
      </c>
      <c r="G128" s="442"/>
      <c r="H128" s="443"/>
      <c r="J128" s="34"/>
      <c r="K128" s="36"/>
      <c r="L128" s="36"/>
      <c r="M128" s="36"/>
      <c r="N128" s="36"/>
    </row>
    <row r="129" spans="1:14" s="8" customFormat="1" ht="20.100000000000001" customHeight="1" x14ac:dyDescent="0.2">
      <c r="A129" s="468" t="s">
        <v>64</v>
      </c>
      <c r="B129" s="469"/>
      <c r="C129" s="469"/>
      <c r="D129" s="470"/>
      <c r="E129" s="39" t="s">
        <v>88</v>
      </c>
      <c r="F129" s="441" t="s">
        <v>65</v>
      </c>
      <c r="G129" s="442"/>
      <c r="H129" s="443"/>
      <c r="J129" s="34"/>
      <c r="K129" s="36"/>
      <c r="L129" s="36"/>
      <c r="M129" s="36"/>
      <c r="N129" s="36"/>
    </row>
    <row r="130" spans="1:14" s="8" customFormat="1" ht="20.100000000000001" customHeight="1" x14ac:dyDescent="0.2">
      <c r="A130" s="468" t="s">
        <v>66</v>
      </c>
      <c r="B130" s="469"/>
      <c r="C130" s="469"/>
      <c r="D130" s="470"/>
      <c r="E130" s="39" t="s">
        <v>89</v>
      </c>
      <c r="F130" s="441" t="s">
        <v>67</v>
      </c>
      <c r="G130" s="442"/>
      <c r="H130" s="443"/>
      <c r="J130" s="34"/>
      <c r="K130" s="36"/>
      <c r="L130" s="36"/>
      <c r="M130" s="36"/>
      <c r="N130" s="36"/>
    </row>
    <row r="131" spans="1:14" s="20" customFormat="1" ht="20.100000000000001" customHeight="1" x14ac:dyDescent="0.2">
      <c r="A131" s="465" t="s">
        <v>68</v>
      </c>
      <c r="B131" s="466"/>
      <c r="C131" s="466"/>
      <c r="D131" s="467"/>
      <c r="E131" s="39" t="s">
        <v>90</v>
      </c>
      <c r="F131" s="456" t="s">
        <v>69</v>
      </c>
      <c r="G131" s="457"/>
      <c r="H131" s="458"/>
      <c r="J131" s="34"/>
      <c r="K131" s="37"/>
      <c r="L131" s="37"/>
      <c r="M131" s="37"/>
      <c r="N131" s="37"/>
    </row>
    <row r="132" spans="1:14" s="8" customFormat="1" ht="20.100000000000001" customHeight="1" x14ac:dyDescent="0.2">
      <c r="A132" s="462" t="s">
        <v>40</v>
      </c>
      <c r="B132" s="463"/>
      <c r="C132" s="463"/>
      <c r="D132" s="464"/>
      <c r="E132" s="39" t="s">
        <v>93</v>
      </c>
      <c r="F132" s="441" t="s">
        <v>70</v>
      </c>
      <c r="G132" s="442"/>
      <c r="H132" s="443"/>
      <c r="J132" s="34"/>
      <c r="K132" s="35"/>
      <c r="L132" s="35"/>
      <c r="M132" s="35"/>
      <c r="N132" s="35"/>
    </row>
    <row r="133" spans="1:14" s="8" customFormat="1" ht="20.100000000000001" customHeight="1" x14ac:dyDescent="0.2">
      <c r="A133" s="462" t="s">
        <v>41</v>
      </c>
      <c r="B133" s="463"/>
      <c r="C133" s="463"/>
      <c r="D133" s="464"/>
      <c r="E133" s="39" t="s">
        <v>93</v>
      </c>
      <c r="F133" s="441" t="s">
        <v>71</v>
      </c>
      <c r="G133" s="442"/>
      <c r="H133" s="443"/>
      <c r="J133" s="34"/>
      <c r="K133" s="35"/>
      <c r="L133" s="35"/>
      <c r="M133" s="35"/>
      <c r="N133" s="35"/>
    </row>
    <row r="134" spans="1:14" s="8" customFormat="1" ht="20.100000000000001" customHeight="1" x14ac:dyDescent="0.2">
      <c r="A134" s="462" t="s">
        <v>42</v>
      </c>
      <c r="B134" s="463"/>
      <c r="C134" s="463"/>
      <c r="D134" s="464"/>
      <c r="E134" s="39" t="s">
        <v>94</v>
      </c>
      <c r="F134" s="441" t="s">
        <v>72</v>
      </c>
      <c r="G134" s="442"/>
      <c r="H134" s="443"/>
      <c r="J134" s="34"/>
      <c r="K134" s="35"/>
      <c r="L134" s="35"/>
      <c r="M134" s="35"/>
      <c r="N134" s="35"/>
    </row>
    <row r="135" spans="1:14" s="8" customFormat="1" ht="20.100000000000001" customHeight="1" thickBot="1" x14ac:dyDescent="0.25">
      <c r="A135" s="459" t="s">
        <v>43</v>
      </c>
      <c r="B135" s="460"/>
      <c r="C135" s="460"/>
      <c r="D135" s="461"/>
      <c r="E135" s="38" t="s">
        <v>93</v>
      </c>
      <c r="F135" s="453" t="s">
        <v>73</v>
      </c>
      <c r="G135" s="454"/>
      <c r="H135" s="455"/>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4"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90C3F8FA8E4445B59ABA6DAC9047C5" ma:contentTypeVersion="8" ma:contentTypeDescription="Create a new document." ma:contentTypeScope="" ma:versionID="e61ec65db0e544117d497c89facf498c">
  <xsd:schema xmlns:xsd="http://www.w3.org/2001/XMLSchema" xmlns:xs="http://www.w3.org/2001/XMLSchema" xmlns:p="http://schemas.microsoft.com/office/2006/metadata/properties" xmlns:ns3="dacfb97a-db5a-47cc-82e0-95a04751bad4" targetNamespace="http://schemas.microsoft.com/office/2006/metadata/properties" ma:root="true" ma:fieldsID="9cfcdaa373509c13a8061bb9ee359995" ns3:_="">
    <xsd:import namespace="dacfb97a-db5a-47cc-82e0-95a04751ba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fb97a-db5a-47cc-82e0-95a04751b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89352-360B-4CFB-A66C-DCB1E136D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fb97a-db5a-47cc-82e0-95a04751b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A8C8EE-CFCC-4947-87F1-0D111C6B675E}">
  <ds:schemaRefs>
    <ds:schemaRef ds:uri="http://schemas.microsoft.com/sharepoint/v3/contenttype/forms"/>
  </ds:schemaRefs>
</ds:datastoreItem>
</file>

<file path=customXml/itemProps3.xml><?xml version="1.0" encoding="utf-8"?>
<ds:datastoreItem xmlns:ds="http://schemas.openxmlformats.org/officeDocument/2006/customXml" ds:itemID="{9DB46A2D-4F3B-4B87-A810-3CA58E96B9B8}">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dacfb97a-db5a-47cc-82e0-95a04751bad4"/>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Linda Rudy</cp:lastModifiedBy>
  <cp:lastPrinted>2021-04-14T17:17:24Z</cp:lastPrinted>
  <dcterms:created xsi:type="dcterms:W3CDTF">2011-02-22T14:15:27Z</dcterms:created>
  <dcterms:modified xsi:type="dcterms:W3CDTF">2022-07-08T21:11:33Z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0x010100D490C3F8FA8E4445B59ABA6DAC9047C5</vt:lpwstr>
  </property>
</Properties>
</file>