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Revised" sheetId="6" r:id="rId9"/>
    <sheet state="visible" name="5-Financial Aid" sheetId="7" r:id="rId10"/>
    <sheet state="hidden" name="Finance-Tuition Waivers" sheetId="8" r:id="rId11"/>
    <sheet state="hidden" name="Sheet1" sheetId="9" r:id="rId12"/>
  </sheets>
  <definedNames>
    <definedName name="YesNo">Sheet1!$B$2:$B$3</definedName>
    <definedName name="Rank">Sheet1!$A$2:$A$51</definedName>
  </definedNames>
  <calcPr/>
  <extLst>
    <ext uri="GoogleSheetsCustomDataVersion1">
      <go:sheetsCustomData xmlns:go="http://customooxmlschemas.google.com/" r:id="rId13" roundtripDataSignature="AMtx7mglQrjRl9lb2tcje7SE9R2rMzjSjA=="/>
    </ext>
  </extLst>
</workbook>
</file>

<file path=xl/comments1.xml><?xml version="1.0" encoding="utf-8"?>
<comments xmlns:r="http://schemas.openxmlformats.org/officeDocument/2006/relationships" xmlns="http://schemas.openxmlformats.org/spreadsheetml/2006/main">
  <authors>
    <author/>
  </authors>
  <commentList>
    <comment authorId="0" ref="A1">
      <text>
        <t xml:space="preserve">======
ID#AAAAbNPEarw
    (2022-06-23 19:15:57)
@strauscj@vcu.edu @dhpatrick@vcu.edu
_Assigned to Chris Straus_
	-David W Allen</t>
      </text>
    </comment>
  </commentList>
  <extLst>
    <ext uri="GoogleSheetsCustomDataVersion1">
      <go:sheetsCustomData xmlns:go="http://customooxmlschemas.google.com/" r:id="rId1" roundtripDataSignature="AMtx7mgmC/zaI8JMJurqAcKmYzLm8HY29g=="/>
    </ext>
  </extLst>
</comments>
</file>

<file path=xl/comments2.xml><?xml version="1.0" encoding="utf-8"?>
<comments xmlns:r="http://schemas.openxmlformats.org/officeDocument/2006/relationships" xmlns="http://schemas.openxmlformats.org/spreadsheetml/2006/main">
  <authors>
    <author/>
  </authors>
  <commentList>
    <comment authorId="0" ref="A1">
      <text>
        <t xml:space="preserve">======
ID#AAAAbNPEarc
    (2022-06-23 19:15:57)
@strauscj@vcu.edu @dhpatrick@vcu.edu
_Assigned to Chris Straus_
	-David W Allen
@dhpatrick@vcu.edu Hunter can you work on this?
_Reassigned to David Patrick_
	-David W Allen</t>
      </text>
    </comment>
  </commentList>
  <extLst>
    <ext uri="GoogleSheetsCustomDataVersion1">
      <go:sheetsCustomData xmlns:go="http://customooxmlschemas.google.com/" r:id="rId1" roundtripDataSignature="AMtx7mhW6SZHC7F1lIzfq+3BhhCRdIr80Q=="/>
    </ext>
  </extLst>
</comments>
</file>

<file path=xl/comments3.xml><?xml version="1.0" encoding="utf-8"?>
<comments xmlns:r="http://schemas.openxmlformats.org/officeDocument/2006/relationships" xmlns="http://schemas.openxmlformats.org/spreadsheetml/2006/main">
  <authors>
    <author/>
  </authors>
  <commentList>
    <comment authorId="0" ref="B46">
      <text>
        <t xml:space="preserve">======
ID#AAAAbNPEarg
    (2022-06-23 19:15:57)
@mjackson9@vcu.edu @dagoodwi@vcu.edu 
Its 6 year plan time again! I am hoping you both can update update the numbers in orange. Could you generate estimates by May 20th?
_Assigned to Monica N Jackson_
	-David W Allen</t>
      </text>
    </comment>
  </commentList>
  <extLst>
    <ext uri="GoogleSheetsCustomDataVersion1">
      <go:sheetsCustomData xmlns:go="http://customooxmlschemas.google.com/" r:id="rId1" roundtripDataSignature="AMtx7mgpjQjSX24KufYZ8umpvRJH/K/RDA=="/>
    </ext>
  </extLst>
</comments>
</file>

<file path=xl/comments4.xml><?xml version="1.0" encoding="utf-8"?>
<comments xmlns:r="http://schemas.openxmlformats.org/officeDocument/2006/relationships" xmlns="http://schemas.openxmlformats.org/spreadsheetml/2006/main">
  <authors>
    <author/>
  </authors>
  <commentList>
    <comment authorId="0" ref="A1">
      <text>
        <t xml:space="preserve">======
ID#AAAAbNPEark
    (2022-06-23 19:15:57)
@udowitchek@vcu.edu @bedfordn@vcu.edu @dhpatrick@vcu.edu 
I am hoping you all can update this. 
David
_Assigned to Evan Udowitch_
	-David W Allen
@dwallen@vcu.edu We can begin pulling information specific to 2021-2022 the week of May 16, this way it is after the spring semester comes to a close.
	-Evan Udowitch
Perfect! Thanks for your help!
	-David W Allen</t>
      </text>
    </comment>
  </commentList>
  <extLst>
    <ext uri="GoogleSheetsCustomDataVersion1">
      <go:sheetsCustomData xmlns:go="http://customooxmlschemas.google.com/" r:id="rId1" roundtripDataSignature="AMtx7mgaRQmkf96DCpFFyyBHrMPyVD49mw=="/>
    </ext>
  </extLst>
</comments>
</file>

<file path=xl/sharedStrings.xml><?xml version="1.0" encoding="utf-8"?>
<sst xmlns="http://schemas.openxmlformats.org/spreadsheetml/2006/main" count="668" uniqueCount="331">
  <si>
    <t xml:space="preserve">INSTRUCTIONS FOR SUBMITTING 2022 INSTITUTIONAL SIX-YEAR PLAN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</si>
  <si>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</si>
  <si>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</si>
  <si>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</si>
  <si>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</si>
  <si>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</si>
  <si>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</si>
  <si>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</si>
  <si>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</si>
  <si>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</si>
  <si>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</si>
  <si>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</si>
  <si>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</si>
  <si>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</si>
  <si>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</si>
  <si>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</si>
  <si>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</si>
  <si>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</si>
  <si>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</si>
  <si>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</si>
  <si>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</si>
  <si>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</si>
  <si>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</si>
  <si>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</si>
  <si>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</si>
  <si>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</si>
  <si>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</si>
  <si>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</si>
  <si>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</si>
  <si>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</si>
  <si>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</si>
  <si>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</si>
  <si>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</si>
  <si>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</si>
  <si>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</si>
  <si>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</si>
  <si>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</si>
  <si>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</si>
  <si>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</si>
  <si>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</si>
  <si>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</si>
  <si>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</si>
  <si>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</si>
  <si>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</si>
  <si>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</si>
  <si>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</si>
  <si>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</si>
  <si>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</si>
  <si>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</si>
  <si>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</si>
  <si>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</si>
  <si>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</si>
  <si>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</si>
  <si>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</si>
  <si>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</si>
  <si>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</si>
  <si>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</si>
  <si>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</si>
  <si>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</si>
  <si>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</si>
  <si>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Virginia Commonwealth University</t>
  </si>
  <si>
    <t>Institution UNITID:</t>
  </si>
  <si>
    <t>234030</t>
  </si>
  <si>
    <t>Individual responsible for plan</t>
  </si>
  <si>
    <t>Name:</t>
  </si>
  <si>
    <t>Karol Kain Gray</t>
  </si>
  <si>
    <t>Email address:</t>
  </si>
  <si>
    <t>kgray8@vcu.edu</t>
  </si>
  <si>
    <t>Telephone number:</t>
  </si>
  <si>
    <t>(804) 828-6116</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</si>
  <si>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</si>
  <si>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</si>
  <si>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</si>
  <si>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</si>
  <si>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</si>
  <si>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</si>
  <si>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</si>
  <si>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</si>
  <si>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</si>
  <si>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</si>
  <si>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</si>
  <si>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</si>
  <si>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</si>
  <si>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</si>
  <si>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</si>
  <si>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</si>
  <si>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</si>
  <si>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</si>
  <si>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</si>
  <si>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</si>
  <si>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</si>
  <si>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</si>
  <si>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</si>
  <si>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</si>
  <si>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</si>
  <si>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</si>
  <si>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</si>
  <si>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</si>
  <si>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</si>
  <si>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</si>
  <si>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</si>
  <si>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</si>
  <si>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</si>
  <si>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</si>
  <si>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</si>
  <si>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</si>
  <si>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</si>
  <si>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</si>
  <si>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</si>
  <si>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</si>
  <si>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</si>
  <si>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</si>
  <si>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</si>
  <si>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</si>
  <si>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</si>
  <si>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</si>
  <si>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</si>
  <si>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</si>
  <si>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</si>
  <si>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</si>
  <si>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</si>
  <si>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Biennial).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</si>
  <si>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</si>
  <si>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</si>
  <si>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</si>
  <si>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</si>
  <si>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Biennial</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</si>
  <si>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</si>
  <si>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</si>
  <si>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</si>
  <si>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</si>
  <si>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</si>
  <si>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</si>
  <si>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</si>
  <si>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</si>
  <si>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</si>
  <si>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</si>
  <si>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</si>
  <si>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Undergraduate Need-based Financial Aid</t>
  </si>
  <si>
    <t>Affordable  &amp; Equitable</t>
  </si>
  <si>
    <t>Permanent funding ($4M) for student recruitment and retention aid provided in FY22 and growth in funds for FY23 &amp; FY24;  (see page 4 of the narrative)</t>
  </si>
  <si>
    <t>Financial aid strategy will continue to be evaluated to maximize award effectiveness and accelerate student success</t>
  </si>
  <si>
    <t>VMSDEP Waivers</t>
  </si>
  <si>
    <t>Affordable</t>
  </si>
  <si>
    <t>Permanent funding to meet mandated waivers increasing due to expanded student eligibility; Increased with enrollment (page 4)</t>
  </si>
  <si>
    <t>Continued success in coordinating with the Virginia Department of Veteran Services will result in increased waiver needs</t>
  </si>
  <si>
    <t>Non-resident Recruitment &amp; Retention</t>
  </si>
  <si>
    <t xml:space="preserve">Affordable </t>
  </si>
  <si>
    <t>Permanent funding to increase VCU competitiveness among OOS; Decreased due to enrollment changes (page 5)</t>
  </si>
  <si>
    <t>Financial aid strategy for OOS will continue to be evaluated to maximize award effectiveness, and increase student recruitment and retention</t>
  </si>
  <si>
    <t>School of Public Health</t>
  </si>
  <si>
    <t>Transformative &amp; Equitable</t>
  </si>
  <si>
    <t>Funding for minimal new infrastructure support to stand up new SPH - support if needed to be provided by VCUHS (page 6)</t>
  </si>
  <si>
    <t>Funding needs to evaluated with program growth</t>
  </si>
  <si>
    <t>Ph.D. Student Health Insurance</t>
  </si>
  <si>
    <t>Funding required to provide VCU students with the benefits similar to VA R1 institutions and to ensure national competitiveness; reduced with plan participation (page 5)</t>
  </si>
  <si>
    <t>Further funding needs, if any, would need to be determined after program launch</t>
  </si>
  <si>
    <t>New Unallocated State Revenue Per General Assembly</t>
  </si>
  <si>
    <t>One time Waviers Through Reallocations</t>
  </si>
  <si>
    <t xml:space="preserve">Permanent Strategic Reallocations to Balance </t>
  </si>
  <si>
    <t>Total 2022-2024 Costs (Included in Financial Plan 'Total Additional Funding Need')</t>
  </si>
  <si>
    <t>Budget Cuts &amp; Reallocations</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</si>
  <si>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</si>
  <si>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</si>
  <si>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</si>
  <si>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</si>
  <si>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 xml:space="preserve">Increase T&amp;R Faculty Salary Amount (state authorized salary increase), put NGF share amount in the tuition column and NGF share+state funding in the total column </t>
  </si>
  <si>
    <t xml:space="preserve">Increase T&amp;R Faculty Salary Amount (additional NGF salary increase), put NGF amount in both tuition and total columns </t>
  </si>
  <si>
    <t>T&amp;R Faculty Salary Increase Rate (put state authorized salary increases in the total column, leave tuition column blank)</t>
  </si>
  <si>
    <t>Additional NGF T&amp;R Faculty Salary Increase Rate (put additional NGF salary increase rate in both tuition and total columns)</t>
  </si>
  <si>
    <t>Varries</t>
  </si>
  <si>
    <t xml:space="preserve">Increase Admin. Faculty Salary Amount (state authorized salary increase), put NGF share amount in the tuition column and NGF share+state funding in the total column </t>
  </si>
  <si>
    <t xml:space="preserve">Increase Admin. Faculty Salary Amount (additional NGF salary increase), put NGF amount in both tuition and total columns </t>
  </si>
  <si>
    <t>Admin Faculty Salary Increase Rate (put state authorized salary increases in the total column, leave tuition column blank)</t>
  </si>
  <si>
    <t>Additional NGF Admin. Faculty Salary Increase Rate (put additional NGF salary increase rate in both tuition and total columns)</t>
  </si>
  <si>
    <t xml:space="preserve">Increase Classified Salary Amount (state authorized salary increase), put NGF share amount in the tuition column and NGF share+state funding in the total column </t>
  </si>
  <si>
    <t xml:space="preserve">Increase Classified Salary Amount (additional NGF salary increase), put NGF amount in both tuition and total columns </t>
  </si>
  <si>
    <t>Classified Salary Increase Rate (put state authorized salary increases in the total column, leave tuition column blank)</t>
  </si>
  <si>
    <t>Additional NGF Classified Salary Increase Rate (put additional NGF salary increase rate in both tuition and total columns)</t>
  </si>
  <si>
    <t xml:space="preserve">Increase University Staff Salary Amount (state authorized salary increase), put NGF share amount in the tuition column and NGF share+state funding in the total column </t>
  </si>
  <si>
    <t xml:space="preserve">Increase University Staff Salary Amount (additional NGF salary increase), put NGF amount in both tuition and total columns </t>
  </si>
  <si>
    <t>University Staff Salary Increase Rate (put state authorized salary increases in the total column, leave tuition column blank)</t>
  </si>
  <si>
    <t>Additional NGF University Staff Salary Increase Rate (put additional NGF salary increase rate in both tuition and total columns)</t>
  </si>
  <si>
    <t>$1,000 Bonus Dec 1st</t>
  </si>
  <si>
    <r>
      <rPr>
        <rFont val="Arial"/>
        <color theme="1"/>
        <sz val="12.0"/>
      </rPr>
      <t>Increase Number of Full-Time T&amp;R Faculty($)</t>
    </r>
    <r>
      <rPr>
        <rFont val="Arial"/>
        <color theme="1"/>
        <sz val="12.0"/>
        <vertAlign val="superscript"/>
      </rPr>
      <t>3</t>
    </r>
  </si>
  <si>
    <t>O&amp;M for New Facilities</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</si>
  <si>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</si>
  <si>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</si>
  <si>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</si>
  <si>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</si>
  <si>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</si>
  <si>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</si>
  <si>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</si>
  <si>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</si>
  <si>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</si>
  <si>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</si>
  <si>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</si>
  <si>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 xml:space="preserve">* Note VCU's financial aid funding needs are included in section 3A to better correspond with the narrative. </t>
  </si>
  <si>
    <t>Auto Check (Match = $0)</t>
  </si>
  <si>
    <t>Match Incremental Tuit Rev in Part 2</t>
  </si>
  <si>
    <t>If not matched, please provide explanation in these fields.</t>
  </si>
  <si>
    <t xml:space="preserve"> </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</si>
  <si>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</si>
  <si>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</si>
  <si>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</si>
  <si>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</si>
  <si>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</si>
  <si>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</si>
  <si>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1a</t>
  </si>
  <si>
    <t>This request has been modified to reflect the funding detailed in the adopted state budget for FY2023 and FY2024.  VCU's FY2023 budget is balanced inclusive of planned budget cuts and tuition rate changes (eliminating the former $15M deficit need in the prior plan).  Narrative descriptions, updated where necessary, for these needs can be found in the Strategy section on pages 4-5.</t>
  </si>
  <si>
    <t>1b</t>
  </si>
  <si>
    <t>Faculty Salary Increases (FY23 2%,FY24 3%)</t>
  </si>
  <si>
    <t>Equitable &amp; Transformative</t>
  </si>
  <si>
    <t>Salary Increases (FY23 5%,FY24 5%)</t>
  </si>
  <si>
    <t>1c</t>
  </si>
  <si>
    <t>Faculty Equity Support</t>
  </si>
  <si>
    <t>Transformative, Equitable &amp; Affordable</t>
  </si>
  <si>
    <t>This structural equity adjustment would address underfunding for non-health professional programs and would be used to partially address a continuing inequity in faculty salaries and provide limited funding for additional high-research cluster hires. (pages 7-8)</t>
  </si>
  <si>
    <t>Research and Teaching Supported Cluster Hires (Rename)</t>
  </si>
  <si>
    <t xml:space="preserve">State Funding for Tuition Moderation 5% Tuition Increase to 3% Tuition Increase </t>
  </si>
  <si>
    <t>Tuition moderation funding to reduce the tuition increase from 5% to 3% (page 7)</t>
  </si>
  <si>
    <t xml:space="preserve">State Funding for Tuition Moderation 3% Tuition Increase to 0% Tuition Increase </t>
  </si>
  <si>
    <t>Tuition moderation funding to reduce the tuition increase from 3% to 0% (page 7).  Total of $16.8M is needed to maintain a 5th year of 0% growth for VCU students.</t>
  </si>
  <si>
    <t>Massey Cancer Center</t>
  </si>
  <si>
    <t xml:space="preserve">Transformative </t>
  </si>
  <si>
    <t>Funding requested for Massey Cancer Center reflecting adopted state budget (page 8)</t>
  </si>
  <si>
    <t>Research Institute for Social Equity (RISE)</t>
  </si>
  <si>
    <t>Funding reflecting adopted state budget (page 9)</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</si>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</sst>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0.0%"/>
    <numFmt numFmtId="166" formatCode="_(&quot;$&quot;* #,##0_);_(&quot;$&quot;* \(#,##0\);_(&quot;$&quot;* &quot;-&quot;??_);_(@_)"/>
    <numFmt numFmtId="167" formatCode="&quot;$&quot;#,##0.00"/>
    <numFmt numFmtId="168" formatCode="_(* #,##0_);_(* \(#,##0\);_(* &quot;-&quot;??_);_(@_)"/>
    <numFmt numFmtId="169" formatCode="_(* #,##0.00_);_(* \(#,##0.00\);_(* &quot;-&quot;??_);_(@_)"/>
  </numFmts>
  <fonts count="50">
    <font>
      <sz val="10.0"/>
      <color rgb="FF000000"/>
      <name val="Arial"/>
      <scheme val="minor"/>
    </font>
    <font>
      <sz val="12.0"/>
      <color theme="1"/>
      <name val="Arial"/>
    </font>
    <font>
      <b/>
      <sz val="16.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sz val="10.0"/>
      <color theme="1"/>
      <name val="Arial"/>
    </font>
    <font>
      <b/>
      <sz val="20.0"/>
      <color theme="1"/>
      <name val="Arial"/>
    </font>
    <font>
      <b/>
      <i/>
      <sz val="16.0"/>
      <color theme="1"/>
      <name val="Arial"/>
    </font>
    <font/>
    <font>
      <sz val="16.0"/>
      <color theme="1"/>
      <name val="Arial"/>
    </font>
    <font>
      <u/>
      <sz val="16.0"/>
      <color theme="10"/>
      <name val="Arial"/>
    </font>
    <font>
      <b/>
      <sz val="18.0"/>
      <color theme="1"/>
      <name val="Arial"/>
    </font>
    <font>
      <sz val="18.0"/>
      <color theme="1"/>
      <name val="Arial"/>
    </font>
    <font>
      <b/>
      <i/>
      <sz val="18.0"/>
      <color theme="1"/>
      <name val="Arial"/>
    </font>
    <font>
      <b/>
      <i/>
      <sz val="12.0"/>
      <color theme="1"/>
      <name val="Arial"/>
    </font>
    <font>
      <b/>
      <sz val="14.0"/>
      <color theme="1"/>
      <name val="Arial"/>
    </font>
    <font>
      <color theme="1"/>
      <name val="Arial"/>
      <scheme val="minor"/>
    </font>
    <font>
      <sz val="10.0"/>
      <color theme="1"/>
      <name val="Calibri"/>
    </font>
    <font>
      <b/>
      <sz val="10.0"/>
      <color rgb="FF000000"/>
      <name val="Arial"/>
    </font>
    <font>
      <b/>
      <sz val="10.0"/>
      <color theme="1"/>
      <name val="Arial"/>
    </font>
    <font>
      <b/>
      <i/>
      <sz val="10.0"/>
      <color theme="1"/>
      <name val="Arial"/>
    </font>
    <font>
      <sz val="10.0"/>
      <color rgb="FF000000"/>
      <name val="Calibri"/>
    </font>
    <font>
      <sz val="10.0"/>
      <color rgb="FF000000"/>
      <name val="Arial"/>
    </font>
    <font>
      <b/>
      <sz val="12.0"/>
      <color rgb="FF000000"/>
      <name val="Arial"/>
    </font>
    <font>
      <sz val="12.0"/>
      <color rgb="FF000000"/>
      <name val="Arial"/>
    </font>
    <font>
      <sz val="10.0"/>
      <color theme="0"/>
      <name val="Arial"/>
    </font>
    <font>
      <sz val="10.0"/>
      <color rgb="FFFFFFFF"/>
      <name val="Arial"/>
    </font>
    <font>
      <sz val="10.0"/>
      <color rgb="FFFF0000"/>
      <name val="Arial"/>
    </font>
    <font>
      <i/>
      <sz val="11.0"/>
      <color rgb="FFFF0000"/>
      <name val="Arial"/>
    </font>
    <font>
      <sz val="10.0"/>
      <color rgb="FFFF99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9">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C0C0C0"/>
        <bgColor rgb="FFC0C0C0"/>
      </patternFill>
    </fill>
    <fill>
      <patternFill patternType="solid">
        <fgColor theme="1"/>
        <bgColor theme="1"/>
      </patternFill>
    </fill>
  </fills>
  <borders count="134">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right style="thin">
        <color rgb="FF000000"/>
      </right>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right style="thin">
        <color rgb="FF000000"/>
      </right>
      <top style="medium">
        <color rgb="FF000000"/>
      </top>
      <bottom style="medium">
        <color rgb="FF000000"/>
      </bottom>
    </border>
    <border>
      <left style="medium">
        <color rgb="FF000000"/>
      </left>
      <right style="medium">
        <color rgb="FF000000"/>
      </right>
    </border>
    <border>
      <left style="medium">
        <color rgb="FF000000"/>
      </left>
      <right/>
      <top/>
      <bottom/>
    </border>
    <border>
      <left/>
      <right/>
      <top style="medium">
        <color rgb="FF000000"/>
      </top>
      <bottom style="medium">
        <color rgb="FF000000"/>
      </bottom>
    </border>
    <border>
      <left/>
      <right style="thin">
        <color rgb="FF000000"/>
      </right>
      <top style="thin">
        <color rgb="FF000000"/>
      </top>
      <bottom style="thin">
        <color rgb="FF000000"/>
      </bottom>
    </border>
    <border>
      <right style="thin">
        <color rgb="FF000000"/>
      </right>
      <top style="thin">
        <color rgb="FF000000"/>
      </top>
    </border>
    <border>
      <left/>
      <right style="thin">
        <color rgb="FF000000"/>
      </right>
      <top style="thin">
        <color rgb="FF000000"/>
      </top>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right style="thin">
        <color rgb="FF000000"/>
      </right>
    </border>
    <border>
      <left style="medium">
        <color rgb="FF000000"/>
      </left>
      <right style="medium">
        <color rgb="FF000000"/>
      </right>
      <bottom style="medium">
        <color rgb="FF000000"/>
      </bottom>
    </border>
    <border>
      <left style="medium">
        <color rgb="FF000000"/>
      </left>
      <right/>
      <top/>
      <bottom style="medium">
        <color rgb="FF000000"/>
      </bottom>
    </border>
    <border>
      <left style="medium">
        <color rgb="FF000000"/>
      </left>
      <right style="thick">
        <color rgb="FF000000"/>
      </right>
      <top/>
      <bottom style="medium">
        <color rgb="FF000000"/>
      </bottom>
    </border>
    <border>
      <left/>
      <right/>
      <top/>
      <bottom style="medium">
        <color rgb="FF000000"/>
      </bottom>
    </border>
    <border>
      <left style="medium">
        <color rgb="FF000000"/>
      </left>
      <right style="thin">
        <color rgb="FF000000"/>
      </right>
      <top style="medium">
        <color rgb="FF000000"/>
      </top>
      <bottom style="medium">
        <color rgb="FF000000"/>
      </bottom>
    </border>
    <border>
      <left/>
      <right style="thin">
        <color rgb="FF000000"/>
      </right>
      <bottom style="double">
        <color rgb="FF000000"/>
      </bottom>
    </border>
    <border>
      <left style="thin">
        <color rgb="FF000000"/>
      </left>
      <right style="thin">
        <color rgb="FF000000"/>
      </right>
      <top style="double">
        <color rgb="FF000000"/>
      </top>
      <bottom style="thin">
        <color rgb="FF000000"/>
      </bottom>
    </border>
    <border>
      <left style="thin">
        <color rgb="FF000000"/>
      </left>
      <right style="thin">
        <color rgb="FF000000"/>
      </right>
      <top style="medium">
        <color rgb="FF000000"/>
      </top>
      <bottom/>
    </border>
    <border>
      <left style="thin">
        <color rgb="FF000000"/>
      </lef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right style="thick">
        <color rgb="FF000000"/>
      </right>
      <top style="medium">
        <color rgb="FF000000"/>
      </top>
      <bottom style="medium">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style="thick">
        <color rgb="FF000000"/>
      </right>
      <top/>
      <bottom style="medium">
        <color rgb="FF000000"/>
      </bottom>
    </border>
    <border>
      <left/>
      <right style="medium">
        <color rgb="FF000000"/>
      </right>
      <top/>
      <bottom style="medium">
        <color rgb="FF000000"/>
      </bottom>
    </border>
    <border>
      <left style="medium">
        <color rgb="FF000000"/>
      </left>
      <right style="medium">
        <color rgb="FF000000"/>
      </right>
      <top/>
      <bottom/>
    </border>
    <border>
      <left/>
      <top/>
      <bottom style="thin">
        <color rgb="FF000000"/>
      </bottom>
    </border>
    <border>
      <right/>
      <top/>
      <bottom style="thin">
        <color rgb="FF000000"/>
      </bottom>
    </border>
    <border>
      <right style="medium">
        <color rgb="FF000000"/>
      </right>
      <top style="thin">
        <color rgb="FF000000"/>
      </top>
      <bottom style="thin">
        <color rgb="FF000000"/>
      </bottom>
    </border>
    <border>
      <right style="thick">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medium">
        <color rgb="FF000000"/>
      </left>
      <right/>
      <top style="medium">
        <color rgb="FF000000"/>
      </top>
    </border>
    <border>
      <left/>
      <right style="medium">
        <color rgb="FF000000"/>
      </right>
      <top style="medium">
        <color rgb="FF000000"/>
      </top>
    </border>
    <border>
      <left style="medium">
        <color rgb="FF000000"/>
      </left>
      <right/>
    </border>
    <border>
      <left/>
      <right style="medium">
        <color rgb="FF000000"/>
      </right>
    </border>
    <border>
      <left style="medium">
        <color rgb="FF000000"/>
      </left>
      <right/>
      <bottom style="medium">
        <color rgb="FF000000"/>
      </bottom>
    </border>
    <border>
      <left style="thick">
        <color rgb="FF000000"/>
      </left>
      <right/>
      <top/>
      <bottom/>
    </border>
    <border>
      <left/>
      <right style="medium">
        <color rgb="FF000000"/>
      </right>
      <bottom/>
    </border>
    <border>
      <left style="thin">
        <color rgb="FF000000"/>
      </left>
      <right style="thin">
        <color rgb="FF000000"/>
      </right>
      <top style="medium">
        <color rgb="FF000000"/>
      </top>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right style="thin">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79">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1" fillId="0" fontId="2" numFmtId="0" xfId="0" applyAlignment="1" applyBorder="1" applyFont="1">
      <alignment horizontal="left" shrinkToFit="0" vertical="top" wrapText="1"/>
    </xf>
    <xf borderId="2" fillId="2" fontId="3" numFmtId="0" xfId="0" applyAlignment="1" applyBorder="1" applyFill="1" applyFont="1">
      <alignment horizontal="left" shrinkToFit="0" vertical="top" wrapText="1"/>
    </xf>
    <xf borderId="2" fillId="0"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0" fillId="0" fontId="5" numFmtId="0" xfId="0" applyAlignment="1" applyFont="1">
      <alignment horizontal="left" shrinkToFit="0" vertical="top" wrapText="1"/>
    </xf>
    <xf borderId="3" fillId="0" fontId="4"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4" fillId="2" fontId="6" numFmtId="0" xfId="0" applyAlignment="1" applyBorder="1" applyFont="1">
      <alignment horizontal="left" shrinkToFit="0" vertical="center" wrapText="1"/>
    </xf>
    <xf borderId="2" fillId="2" fontId="3" numFmtId="0" xfId="0" applyAlignment="1" applyBorder="1" applyFont="1">
      <alignment horizontal="left" shrinkToFit="0" vertical="center" wrapText="1"/>
    </xf>
    <xf borderId="2" fillId="0" fontId="7" numFmtId="0" xfId="0" applyAlignment="1" applyBorder="1" applyFont="1">
      <alignment horizontal="left" shrinkToFit="0" vertical="center" wrapText="1"/>
    </xf>
    <xf borderId="0" fillId="0" fontId="4" numFmtId="0" xfId="0" applyAlignment="1" applyFont="1">
      <alignment horizontal="left" shrinkToFit="0" vertical="top" wrapText="1"/>
    </xf>
    <xf borderId="5" fillId="2" fontId="3" numFmtId="0" xfId="0" applyAlignment="1" applyBorder="1" applyFont="1">
      <alignment horizontal="left" shrinkToFit="0" vertical="center" wrapText="1"/>
    </xf>
    <xf borderId="2" fillId="0" fontId="8" numFmtId="0" xfId="0" applyAlignment="1" applyBorder="1" applyFont="1">
      <alignment horizontal="left" shrinkToFit="0" vertical="center" wrapText="1"/>
    </xf>
    <xf borderId="0" fillId="0" fontId="1" numFmtId="0" xfId="0" applyAlignment="1" applyFont="1">
      <alignment horizontal="left" shrinkToFit="0" vertical="center" wrapText="1"/>
    </xf>
    <xf borderId="2" fillId="0" fontId="4" numFmtId="0" xfId="0" applyAlignment="1" applyBorder="1" applyFont="1">
      <alignment horizontal="left" shrinkToFit="0" vertical="top" wrapText="1"/>
    </xf>
    <xf borderId="3" fillId="0" fontId="9" numFmtId="0" xfId="0" applyAlignment="1" applyBorder="1" applyFont="1">
      <alignment horizontal="left" shrinkToFit="0" vertical="top" wrapText="1"/>
    </xf>
    <xf borderId="1" fillId="0" fontId="4" numFmtId="0" xfId="0" applyAlignment="1" applyBorder="1" applyFont="1">
      <alignment horizontal="left" shrinkToFit="0" vertical="top" wrapText="1"/>
    </xf>
    <xf borderId="6" fillId="0" fontId="4" numFmtId="0" xfId="0" applyAlignment="1" applyBorder="1" applyFont="1">
      <alignment horizontal="left" shrinkToFit="0" vertical="top" wrapText="1"/>
    </xf>
    <xf borderId="2" fillId="2" fontId="10" numFmtId="0" xfId="0" applyAlignment="1" applyBorder="1" applyFont="1">
      <alignment horizontal="left" shrinkToFit="0" vertical="center" wrapText="1"/>
    </xf>
    <xf borderId="0" fillId="0" fontId="11" numFmtId="0" xfId="0" applyAlignment="1" applyFont="1">
      <alignment horizontal="left" shrinkToFit="0" vertical="center" wrapText="1"/>
    </xf>
    <xf borderId="2" fillId="0" fontId="12" numFmtId="0" xfId="0" applyAlignment="1" applyBorder="1" applyFont="1">
      <alignment horizontal="left" shrinkToFit="0" vertical="center" wrapText="1"/>
    </xf>
    <xf borderId="2" fillId="3" fontId="3" numFmtId="0" xfId="0" applyAlignment="1" applyBorder="1" applyFill="1" applyFont="1">
      <alignment horizontal="left" shrinkToFit="0" vertical="center" wrapText="1"/>
    </xf>
    <xf borderId="7" fillId="3" fontId="4" numFmtId="0" xfId="0" applyAlignment="1" applyBorder="1" applyFont="1">
      <alignment horizontal="left" shrinkToFit="0" vertical="center" wrapText="1"/>
    </xf>
    <xf borderId="2" fillId="2" fontId="13"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0" fillId="0" fontId="15" numFmtId="0" xfId="0" applyAlignment="1" applyFont="1">
      <alignment horizontal="left" shrinkToFit="0" vertical="center" wrapText="1"/>
    </xf>
    <xf borderId="1" fillId="0" fontId="15" numFmtId="0" xfId="0" applyAlignment="1" applyBorder="1" applyFont="1">
      <alignment horizontal="left" shrinkToFit="0" vertical="center" wrapText="1"/>
    </xf>
    <xf borderId="1" fillId="0" fontId="1" numFmtId="0" xfId="0" applyAlignment="1" applyBorder="1" applyFont="1">
      <alignment horizontal="left" shrinkToFit="0" vertical="top" wrapText="1"/>
    </xf>
    <xf borderId="8" fillId="0" fontId="1" numFmtId="0" xfId="0" applyAlignment="1" applyBorder="1" applyFont="1">
      <alignment horizontal="left" shrinkToFit="0" vertical="top" wrapText="1"/>
    </xf>
    <xf borderId="0" fillId="0" fontId="16" numFmtId="0" xfId="0" applyAlignment="1" applyFont="1">
      <alignment horizontal="left" vertical="center"/>
    </xf>
    <xf borderId="0" fillId="0" fontId="17" numFmtId="0" xfId="0" applyAlignment="1" applyFont="1">
      <alignment vertical="center"/>
    </xf>
    <xf borderId="0" fillId="0" fontId="18" numFmtId="0" xfId="0" applyAlignment="1" applyFont="1">
      <alignment horizontal="left" vertical="center"/>
    </xf>
    <xf borderId="0" fillId="0" fontId="19" numFmtId="0" xfId="0" applyAlignment="1" applyFont="1">
      <alignment horizontal="left" vertical="center"/>
    </xf>
    <xf borderId="9" fillId="0" fontId="19" numFmtId="0" xfId="0" applyAlignment="1" applyBorder="1" applyFont="1">
      <alignment horizontal="left" vertical="center"/>
    </xf>
    <xf borderId="10" fillId="0" fontId="20" numFmtId="0" xfId="0" applyBorder="1" applyFont="1"/>
    <xf borderId="11" fillId="0" fontId="20" numFmtId="0" xfId="0" applyBorder="1" applyFont="1"/>
    <xf borderId="12" fillId="0" fontId="20" numFmtId="0" xfId="0" applyBorder="1" applyFont="1"/>
    <xf borderId="13" fillId="0" fontId="21" numFmtId="49" xfId="0" applyAlignment="1" applyBorder="1" applyFont="1" applyNumberFormat="1">
      <alignment horizontal="left" vertical="center"/>
    </xf>
    <xf borderId="14" fillId="0" fontId="20" numFmtId="0" xfId="0" applyBorder="1" applyFont="1"/>
    <xf borderId="15" fillId="0" fontId="20" numFmtId="0" xfId="0" applyBorder="1" applyFont="1"/>
    <xf borderId="0" fillId="0" fontId="21" numFmtId="0" xfId="0" applyAlignment="1" applyFont="1">
      <alignment vertical="center"/>
    </xf>
    <xf borderId="0" fillId="0" fontId="19" numFmtId="0" xfId="0" applyAlignment="1" applyFont="1">
      <alignment horizontal="right" vertical="center"/>
    </xf>
    <xf borderId="9" fillId="0" fontId="21" numFmtId="0" xfId="0" applyAlignment="1" applyBorder="1" applyFont="1">
      <alignment horizontal="left" vertical="center"/>
    </xf>
    <xf borderId="9" fillId="0" fontId="22" numFmtId="0" xfId="0" applyAlignment="1" applyBorder="1" applyFont="1">
      <alignment horizontal="left" vertical="center"/>
    </xf>
    <xf borderId="16" fillId="4" fontId="23" numFmtId="0" xfId="0" applyBorder="1" applyFill="1" applyFont="1"/>
    <xf borderId="16" fillId="4" fontId="24" numFmtId="0" xfId="0" applyBorder="1" applyFont="1"/>
    <xf borderId="17" fillId="4" fontId="25" numFmtId="0" xfId="0" applyAlignment="1" applyBorder="1" applyFont="1">
      <alignment horizontal="left" shrinkToFit="0" vertical="center" wrapText="1"/>
    </xf>
    <xf borderId="18" fillId="0" fontId="20" numFmtId="0" xfId="0" applyBorder="1" applyFont="1"/>
    <xf borderId="19" fillId="0" fontId="20" numFmtId="0" xfId="0" applyBorder="1" applyFont="1"/>
    <xf borderId="16" fillId="4" fontId="1" numFmtId="0" xfId="0" applyBorder="1" applyFont="1"/>
    <xf borderId="9" fillId="4" fontId="26" numFmtId="0" xfId="0" applyAlignment="1" applyBorder="1" applyFont="1">
      <alignment horizontal="left" shrinkToFit="0" vertical="center" wrapText="1"/>
    </xf>
    <xf borderId="16" fillId="4" fontId="1" numFmtId="0" xfId="0" applyAlignment="1" applyBorder="1" applyFont="1">
      <alignment shrinkToFit="0" wrapText="1"/>
    </xf>
    <xf borderId="20" fillId="4" fontId="27" numFmtId="0" xfId="0" applyAlignment="1" applyBorder="1" applyFont="1">
      <alignment horizontal="center" shrinkToFit="0" wrapText="1"/>
    </xf>
    <xf borderId="21" fillId="0" fontId="20" numFmtId="0" xfId="0" applyBorder="1" applyFont="1"/>
    <xf borderId="22" fillId="0" fontId="20" numFmtId="0" xfId="0" applyBorder="1" applyFont="1"/>
    <xf borderId="23" fillId="4" fontId="1" numFmtId="0" xfId="0" applyAlignment="1" applyBorder="1" applyFont="1">
      <alignment horizontal="center" shrinkToFit="0" wrapText="1"/>
    </xf>
    <xf borderId="9" fillId="4" fontId="1" numFmtId="0" xfId="0" applyAlignment="1" applyBorder="1" applyFont="1">
      <alignment horizontal="center" shrinkToFit="0" wrapText="1"/>
    </xf>
    <xf borderId="23" fillId="3" fontId="1" numFmtId="164" xfId="0" applyAlignment="1" applyBorder="1" applyFont="1" applyNumberFormat="1">
      <alignment horizontal="right" shrinkToFit="0" wrapText="1"/>
    </xf>
    <xf borderId="23" fillId="4" fontId="1" numFmtId="164" xfId="0" applyAlignment="1" applyBorder="1" applyFont="1" applyNumberFormat="1">
      <alignment horizontal="right" shrinkToFit="0" wrapText="1"/>
    </xf>
    <xf borderId="23" fillId="5" fontId="17" numFmtId="165" xfId="0" applyAlignment="1" applyBorder="1" applyFill="1" applyFont="1" applyNumberFormat="1">
      <alignment horizontal="right"/>
    </xf>
    <xf borderId="23" fillId="5" fontId="17" numFmtId="10" xfId="0" applyAlignment="1" applyBorder="1" applyFont="1" applyNumberFormat="1">
      <alignment horizontal="right"/>
    </xf>
    <xf borderId="0" fillId="0" fontId="28" numFmtId="164" xfId="0" applyFont="1" applyNumberFormat="1"/>
    <xf borderId="24" fillId="4" fontId="1" numFmtId="164" xfId="0" applyAlignment="1" applyBorder="1" applyFont="1" applyNumberFormat="1">
      <alignment horizontal="right" shrinkToFit="0" wrapText="1"/>
    </xf>
    <xf borderId="24" fillId="4" fontId="17" numFmtId="165" xfId="0" applyAlignment="1" applyBorder="1" applyFont="1" applyNumberFormat="1">
      <alignment horizontal="right"/>
    </xf>
    <xf borderId="23" fillId="0" fontId="1" numFmtId="164" xfId="0" applyAlignment="1" applyBorder="1" applyFont="1" applyNumberFormat="1">
      <alignment horizontal="right" shrinkToFit="0" wrapText="1"/>
    </xf>
    <xf borderId="0" fillId="0" fontId="29" numFmtId="4" xfId="0" applyAlignment="1" applyFont="1" applyNumberFormat="1">
      <alignment horizontal="right"/>
    </xf>
    <xf borderId="0" fillId="0" fontId="29" numFmtId="0" xfId="0" applyFont="1"/>
    <xf borderId="0" fillId="0" fontId="25" numFmtId="0" xfId="0" applyAlignment="1" applyFont="1">
      <alignment vertical="center"/>
    </xf>
    <xf borderId="0" fillId="0" fontId="17" numFmtId="0" xfId="0" applyFont="1"/>
    <xf borderId="0" fillId="0" fontId="25" numFmtId="0" xfId="0" applyAlignment="1" applyFont="1">
      <alignment horizontal="left" vertical="center"/>
    </xf>
    <xf borderId="25" fillId="0" fontId="1" numFmtId="0" xfId="0" applyAlignment="1" applyBorder="1" applyFont="1">
      <alignment horizontal="left" shrinkToFit="0" vertical="center" wrapText="1"/>
    </xf>
    <xf borderId="26" fillId="0" fontId="20" numFmtId="0" xfId="0" applyBorder="1" applyFont="1"/>
    <xf borderId="27" fillId="0" fontId="20" numFmtId="0" xfId="0" applyBorder="1" applyFont="1"/>
    <xf borderId="28" fillId="5" fontId="30" numFmtId="0" xfId="0" applyAlignment="1" applyBorder="1" applyFont="1">
      <alignment horizontal="center" shrinkToFit="0" vertical="center" wrapText="1"/>
    </xf>
    <xf borderId="29" fillId="0" fontId="20" numFmtId="0" xfId="0" applyBorder="1" applyFont="1"/>
    <xf borderId="30" fillId="0" fontId="20" numFmtId="0" xfId="0" applyBorder="1" applyFont="1"/>
    <xf borderId="3" fillId="5" fontId="31" numFmtId="0" xfId="0" applyAlignment="1" applyBorder="1" applyFont="1">
      <alignment horizontal="center" vertical="center"/>
    </xf>
    <xf borderId="2" fillId="5" fontId="31" numFmtId="0" xfId="0" applyAlignment="1" applyBorder="1" applyFont="1">
      <alignment horizontal="center"/>
    </xf>
    <xf borderId="2" fillId="5" fontId="30" numFmtId="0" xfId="0" applyAlignment="1" applyBorder="1" applyFont="1">
      <alignment horizontal="center" shrinkToFit="0" wrapText="1"/>
    </xf>
    <xf borderId="6" fillId="0" fontId="20" numFmtId="0" xfId="0" applyBorder="1" applyFont="1"/>
    <xf borderId="2" fillId="5" fontId="31" numFmtId="0" xfId="0" applyAlignment="1" applyBorder="1" applyFont="1">
      <alignment horizontal="center" shrinkToFit="0" vertical="center" wrapText="1"/>
    </xf>
    <xf borderId="2" fillId="5" fontId="30" numFmtId="0" xfId="0" applyAlignment="1" applyBorder="1" applyFont="1">
      <alignment horizontal="center" shrinkToFit="0" vertical="center" wrapText="1"/>
    </xf>
    <xf borderId="2" fillId="0" fontId="32" numFmtId="0" xfId="0" applyBorder="1" applyFont="1"/>
    <xf borderId="25" fillId="0" fontId="32" numFmtId="0" xfId="0" applyAlignment="1" applyBorder="1" applyFont="1">
      <alignment horizontal="center"/>
    </xf>
    <xf borderId="6" fillId="0" fontId="33" numFmtId="0" xfId="0" applyAlignment="1" applyBorder="1" applyFont="1">
      <alignment shrinkToFit="0" wrapText="1"/>
    </xf>
    <xf borderId="2" fillId="0" fontId="17" numFmtId="0" xfId="0" applyAlignment="1" applyBorder="1" applyFont="1">
      <alignment horizontal="left"/>
    </xf>
    <xf borderId="2" fillId="0" fontId="34" numFmtId="166" xfId="0" applyAlignment="1" applyBorder="1" applyFont="1" applyNumberFormat="1">
      <alignment horizontal="right"/>
    </xf>
    <xf borderId="2" fillId="4" fontId="34" numFmtId="164" xfId="0" applyBorder="1" applyFont="1" applyNumberFormat="1"/>
    <xf borderId="0" fillId="0" fontId="34" numFmtId="165" xfId="0" applyFont="1" applyNumberFormat="1"/>
    <xf borderId="0" fillId="0" fontId="34" numFmtId="164" xfId="0" applyFont="1" applyNumberFormat="1"/>
    <xf borderId="0" fillId="0" fontId="34" numFmtId="167" xfId="0" applyFont="1" applyNumberFormat="1"/>
    <xf borderId="0" fillId="0" fontId="34" numFmtId="9" xfId="0" applyFont="1" applyNumberFormat="1"/>
    <xf borderId="2" fillId="0" fontId="17" numFmtId="166" xfId="0" applyAlignment="1" applyBorder="1" applyFont="1" applyNumberFormat="1">
      <alignment horizontal="right"/>
    </xf>
    <xf borderId="2" fillId="0" fontId="17" numFmtId="0" xfId="0" applyBorder="1" applyFont="1"/>
    <xf borderId="2" fillId="5" fontId="17" numFmtId="164" xfId="0" applyBorder="1" applyFont="1" applyNumberFormat="1"/>
    <xf borderId="31" fillId="5" fontId="17" numFmtId="164" xfId="0" applyBorder="1" applyFont="1" applyNumberFormat="1"/>
    <xf borderId="0" fillId="0" fontId="17" numFmtId="164" xfId="0" applyFont="1" applyNumberFormat="1"/>
    <xf borderId="8" fillId="0" fontId="17" numFmtId="164" xfId="0" applyBorder="1" applyFont="1" applyNumberFormat="1"/>
    <xf borderId="8" fillId="0" fontId="17" numFmtId="168" xfId="0" applyBorder="1" applyFont="1" applyNumberFormat="1"/>
    <xf borderId="32" fillId="0" fontId="17" numFmtId="0" xfId="0" applyBorder="1" applyFont="1"/>
    <xf borderId="0" fillId="0" fontId="34" numFmtId="169" xfId="0" applyFont="1" applyNumberFormat="1"/>
    <xf borderId="3" fillId="0" fontId="17" numFmtId="0" xfId="0" applyBorder="1" applyFont="1"/>
    <xf borderId="33" fillId="5" fontId="31" numFmtId="0" xfId="0" applyAlignment="1" applyBorder="1" applyFont="1">
      <alignment horizontal="center"/>
    </xf>
    <xf borderId="6" fillId="0" fontId="32" numFmtId="0" xfId="0" applyBorder="1" applyFont="1"/>
    <xf borderId="5" fillId="5" fontId="31" numFmtId="0" xfId="0" applyAlignment="1" applyBorder="1" applyFont="1">
      <alignment horizontal="center" shrinkToFit="0" vertical="center" wrapText="1"/>
    </xf>
    <xf borderId="34" fillId="0" fontId="17" numFmtId="164" xfId="0" applyAlignment="1" applyBorder="1" applyFont="1" applyNumberFormat="1">
      <alignment horizontal="right"/>
    </xf>
    <xf borderId="0" fillId="0" fontId="17" numFmtId="164" xfId="0" applyAlignment="1" applyFont="1" applyNumberFormat="1">
      <alignment horizontal="right"/>
    </xf>
    <xf borderId="2" fillId="4" fontId="17" numFmtId="3" xfId="0" applyBorder="1" applyFont="1" applyNumberFormat="1"/>
    <xf borderId="2" fillId="0" fontId="17" numFmtId="164" xfId="0" applyAlignment="1" applyBorder="1" applyFont="1" applyNumberFormat="1">
      <alignment horizontal="right"/>
    </xf>
    <xf borderId="2" fillId="5" fontId="17" numFmtId="164" xfId="0" applyAlignment="1" applyBorder="1" applyFont="1" applyNumberFormat="1">
      <alignment horizontal="right"/>
    </xf>
    <xf borderId="2" fillId="0" fontId="31" numFmtId="0" xfId="0" applyBorder="1" applyFont="1"/>
    <xf borderId="16" fillId="4" fontId="25" numFmtId="0" xfId="0" applyAlignment="1" applyBorder="1" applyFont="1">
      <alignment vertical="center"/>
    </xf>
    <xf borderId="17" fillId="4" fontId="25" numFmtId="0" xfId="0" applyAlignment="1" applyBorder="1" applyFont="1">
      <alignment horizontal="left" vertical="center"/>
    </xf>
    <xf borderId="2" fillId="4" fontId="27" numFmtId="0" xfId="0" applyAlignment="1" applyBorder="1" applyFont="1">
      <alignment horizontal="left" vertical="center"/>
    </xf>
    <xf borderId="2" fillId="4" fontId="17" numFmtId="0" xfId="0" applyAlignment="1" applyBorder="1" applyFont="1">
      <alignment vertical="center"/>
    </xf>
    <xf borderId="16" fillId="4" fontId="17" numFmtId="0" xfId="0" applyAlignment="1" applyBorder="1" applyFont="1">
      <alignment vertical="center"/>
    </xf>
    <xf borderId="35" fillId="4" fontId="1" numFmtId="0" xfId="0" applyAlignment="1" applyBorder="1" applyFont="1">
      <alignment horizontal="left" shrinkToFit="0" vertical="center" wrapText="1"/>
    </xf>
    <xf borderId="36" fillId="0" fontId="20" numFmtId="0" xfId="0" applyBorder="1" applyFont="1"/>
    <xf borderId="37" fillId="0" fontId="20" numFmtId="0" xfId="0" applyBorder="1" applyFont="1"/>
    <xf borderId="38" fillId="0" fontId="20" numFmtId="0" xfId="0" applyBorder="1" applyFont="1"/>
    <xf borderId="39" fillId="0" fontId="20" numFmtId="0" xfId="0" applyBorder="1" applyFont="1"/>
    <xf borderId="40" fillId="4" fontId="9" numFmtId="0" xfId="0" applyAlignment="1" applyBorder="1" applyFont="1">
      <alignment horizontal="center" shrinkToFit="0" vertical="center" wrapText="1"/>
    </xf>
    <xf borderId="9" fillId="4" fontId="35" numFmtId="0" xfId="0" applyAlignment="1" applyBorder="1" applyFont="1">
      <alignment horizontal="center" shrinkToFit="0" vertical="center" wrapText="1"/>
    </xf>
    <xf borderId="41" fillId="0" fontId="20" numFmtId="0" xfId="0" applyBorder="1" applyFont="1"/>
    <xf borderId="42" fillId="0" fontId="20" numFmtId="0" xfId="0" applyBorder="1" applyFont="1"/>
    <xf borderId="43" fillId="4" fontId="1" numFmtId="0" xfId="0" applyBorder="1" applyFont="1"/>
    <xf borderId="44" fillId="4" fontId="35" numFmtId="0" xfId="0" applyAlignment="1" applyBorder="1" applyFont="1">
      <alignment horizontal="center" shrinkToFit="0" vertical="center" wrapText="1"/>
    </xf>
    <xf borderId="25" fillId="4" fontId="35" numFmtId="0" xfId="0" applyAlignment="1" applyBorder="1" applyFont="1">
      <alignment horizontal="center" shrinkToFit="0" vertical="center" wrapText="1"/>
    </xf>
    <xf borderId="45" fillId="6" fontId="35" numFmtId="0" xfId="0" applyAlignment="1" applyBorder="1" applyFill="1" applyFont="1">
      <alignment horizontal="center"/>
    </xf>
    <xf borderId="2" fillId="6" fontId="35" numFmtId="0" xfId="0" applyAlignment="1" applyBorder="1" applyFont="1">
      <alignment horizontal="center"/>
    </xf>
    <xf borderId="40" fillId="4" fontId="35" numFmtId="0" xfId="0" applyAlignment="1" applyBorder="1" applyFont="1">
      <alignment horizontal="center" shrinkToFit="0" vertical="center" wrapText="1"/>
    </xf>
    <xf borderId="20" fillId="4" fontId="35" numFmtId="0" xfId="0" applyAlignment="1" applyBorder="1" applyFont="1">
      <alignment horizontal="center" shrinkToFit="0" vertical="center" wrapText="1"/>
    </xf>
    <xf borderId="8" fillId="0" fontId="17" numFmtId="0" xfId="0" applyBorder="1" applyFont="1"/>
    <xf borderId="46" fillId="0" fontId="17" numFmtId="0" xfId="0" applyBorder="1" applyFont="1"/>
    <xf borderId="47" fillId="6" fontId="35" numFmtId="0" xfId="0" applyAlignment="1" applyBorder="1" applyFont="1">
      <alignment horizontal="center" shrinkToFit="0" vertical="center" wrapText="1"/>
    </xf>
    <xf borderId="3" fillId="6" fontId="35" numFmtId="0" xfId="0" applyAlignment="1" applyBorder="1" applyFont="1">
      <alignment horizontal="center" shrinkToFit="0" vertical="center" wrapText="1"/>
    </xf>
    <xf borderId="48" fillId="4" fontId="35" numFmtId="0" xfId="0" applyAlignment="1" applyBorder="1" applyFont="1">
      <alignment horizontal="center" shrinkToFit="0" vertical="center" wrapText="1"/>
    </xf>
    <xf borderId="49" fillId="0" fontId="20" numFmtId="0" xfId="0" applyBorder="1" applyFont="1"/>
    <xf borderId="50" fillId="4" fontId="35" numFmtId="0" xfId="0" applyAlignment="1" applyBorder="1" applyFont="1">
      <alignment horizontal="center" shrinkToFit="0" vertical="center" wrapText="1"/>
    </xf>
    <xf borderId="51" fillId="0" fontId="20" numFmtId="0" xfId="0" applyBorder="1" applyFont="1"/>
    <xf borderId="52" fillId="0" fontId="20" numFmtId="0" xfId="0" applyBorder="1" applyFont="1"/>
    <xf borderId="1" fillId="0" fontId="20" numFmtId="0" xfId="0" applyBorder="1" applyFont="1"/>
    <xf borderId="53" fillId="0" fontId="20" numFmtId="0" xfId="0" applyBorder="1" applyFont="1"/>
    <xf borderId="54" fillId="4" fontId="35" numFmtId="0" xfId="0" applyAlignment="1" applyBorder="1" applyFont="1">
      <alignment horizontal="center" shrinkToFit="0" vertical="center" wrapText="1"/>
    </xf>
    <xf borderId="55" fillId="4" fontId="35" numFmtId="0" xfId="0" applyAlignment="1" applyBorder="1" applyFont="1">
      <alignment horizontal="center" shrinkToFit="0" vertical="center" wrapText="1"/>
    </xf>
    <xf borderId="56" fillId="4" fontId="35" numFmtId="0" xfId="0" applyAlignment="1" applyBorder="1" applyFont="1">
      <alignment horizontal="center" shrinkToFit="0" vertical="center" wrapText="1"/>
    </xf>
    <xf borderId="57" fillId="4" fontId="35" numFmtId="0" xfId="0" applyAlignment="1" applyBorder="1" applyFont="1">
      <alignment horizontal="center" shrinkToFit="0" vertical="center" wrapText="1"/>
    </xf>
    <xf borderId="58" fillId="0" fontId="20" numFmtId="0" xfId="0" applyBorder="1" applyFont="1"/>
    <xf borderId="59" fillId="4" fontId="27" numFmtId="0" xfId="0" applyAlignment="1" applyBorder="1" applyFont="1">
      <alignment horizontal="center" vertical="top"/>
    </xf>
    <xf borderId="60" fillId="4" fontId="4" numFmtId="0" xfId="0" applyAlignment="1" applyBorder="1" applyFont="1">
      <alignment shrinkToFit="0" vertical="top" wrapText="1"/>
    </xf>
    <xf borderId="61" fillId="0" fontId="4" numFmtId="0" xfId="0" applyAlignment="1" applyBorder="1" applyFont="1">
      <alignment horizontal="center" shrinkToFit="0" vertical="top" wrapText="1"/>
    </xf>
    <xf borderId="62" fillId="2" fontId="1" numFmtId="164" xfId="0" applyAlignment="1" applyBorder="1" applyFont="1" applyNumberFormat="1">
      <alignment horizontal="right" shrinkToFit="0" vertical="center" wrapText="1"/>
    </xf>
    <xf borderId="59" fillId="4" fontId="1" numFmtId="164" xfId="0" applyAlignment="1" applyBorder="1" applyFont="1" applyNumberFormat="1">
      <alignment horizontal="right" shrinkToFit="0" vertical="center" wrapText="1"/>
    </xf>
    <xf borderId="63" fillId="2" fontId="1" numFmtId="164" xfId="0" applyAlignment="1" applyBorder="1" applyFont="1" applyNumberFormat="1">
      <alignment horizontal="right" shrinkToFit="0" vertical="center" wrapText="1"/>
    </xf>
    <xf borderId="64" fillId="4" fontId="1" numFmtId="164" xfId="0" applyAlignment="1" applyBorder="1" applyFont="1" applyNumberFormat="1">
      <alignment horizontal="right" shrinkToFit="0" vertical="center" wrapText="1"/>
    </xf>
    <xf borderId="2" fillId="0" fontId="4" numFmtId="0" xfId="0" applyAlignment="1" applyBorder="1" applyFont="1">
      <alignment shrinkToFit="0" vertical="top" wrapText="1"/>
    </xf>
    <xf borderId="60" fillId="4" fontId="27" numFmtId="0" xfId="0" applyAlignment="1" applyBorder="1" applyFont="1">
      <alignment horizontal="center" vertical="top"/>
    </xf>
    <xf borderId="65" fillId="4" fontId="8" numFmtId="0" xfId="0" applyAlignment="1" applyBorder="1" applyFont="1">
      <alignment shrinkToFit="0" vertical="top" wrapText="1"/>
    </xf>
    <xf borderId="61" fillId="0" fontId="8" numFmtId="0" xfId="0" applyAlignment="1" applyBorder="1" applyFont="1">
      <alignment horizontal="center" shrinkToFit="0" vertical="top" wrapText="1"/>
    </xf>
    <xf borderId="62" fillId="2" fontId="36" numFmtId="164" xfId="0" applyAlignment="1" applyBorder="1" applyFont="1" applyNumberFormat="1">
      <alignment horizontal="right" shrinkToFit="0" vertical="center" wrapText="1"/>
    </xf>
    <xf borderId="59" fillId="4" fontId="36" numFmtId="164" xfId="0" applyAlignment="1" applyBorder="1" applyFont="1" applyNumberFormat="1">
      <alignment horizontal="right" shrinkToFit="0" vertical="center" wrapText="1"/>
    </xf>
    <xf borderId="63" fillId="2" fontId="36" numFmtId="164" xfId="0" applyAlignment="1" applyBorder="1" applyFont="1" applyNumberFormat="1">
      <alignment horizontal="right" shrinkToFit="0" vertical="center" wrapText="1"/>
    </xf>
    <xf borderId="64" fillId="4" fontId="36" numFmtId="164" xfId="0" applyAlignment="1" applyBorder="1" applyFont="1" applyNumberFormat="1">
      <alignment horizontal="right" shrinkToFit="0" vertical="center" wrapText="1"/>
    </xf>
    <xf borderId="64" fillId="4" fontId="8" numFmtId="0" xfId="0" applyAlignment="1" applyBorder="1" applyFont="1">
      <alignment horizontal="center" shrinkToFit="0" vertical="top" wrapText="1"/>
    </xf>
    <xf borderId="66" fillId="4" fontId="1" numFmtId="164" xfId="0" applyAlignment="1" applyBorder="1" applyFont="1" applyNumberFormat="1">
      <alignment horizontal="right" shrinkToFit="0" vertical="center" wrapText="1"/>
    </xf>
    <xf borderId="59" fillId="0" fontId="1" numFmtId="164" xfId="0" applyAlignment="1" applyBorder="1" applyFont="1" applyNumberFormat="1">
      <alignment horizontal="right" shrinkToFit="0" vertical="center" wrapText="1"/>
    </xf>
    <xf borderId="65" fillId="4" fontId="4" numFmtId="0" xfId="0" applyAlignment="1" applyBorder="1" applyFont="1">
      <alignment shrinkToFit="0" vertical="top" wrapText="1"/>
    </xf>
    <xf borderId="64" fillId="4" fontId="4" numFmtId="0" xfId="0" applyAlignment="1" applyBorder="1" applyFont="1">
      <alignment horizontal="center" shrinkToFit="0" vertical="top" wrapText="1"/>
    </xf>
    <xf borderId="59" fillId="4" fontId="6" numFmtId="0" xfId="0" applyAlignment="1" applyBorder="1" applyFont="1">
      <alignment horizontal="center" vertical="top"/>
    </xf>
    <xf borderId="0" fillId="0" fontId="34" numFmtId="0" xfId="0" applyFont="1"/>
    <xf borderId="7" fillId="4" fontId="27" numFmtId="0" xfId="0" applyAlignment="1" applyBorder="1" applyFont="1">
      <alignment horizontal="center" vertical="top"/>
    </xf>
    <xf borderId="25" fillId="0" fontId="1" numFmtId="0" xfId="0" applyAlignment="1" applyBorder="1" applyFont="1">
      <alignment horizontal="left" vertical="center"/>
    </xf>
    <xf borderId="67" fillId="4" fontId="1" numFmtId="164" xfId="0" applyAlignment="1" applyBorder="1" applyFont="1" applyNumberFormat="1">
      <alignment horizontal="right" shrinkToFit="0" vertical="center" wrapText="1"/>
    </xf>
    <xf borderId="68" fillId="4" fontId="1" numFmtId="164" xfId="0" applyAlignment="1" applyBorder="1" applyFont="1" applyNumberFormat="1">
      <alignment horizontal="right" shrinkToFit="0" vertical="center" wrapText="1"/>
    </xf>
    <xf borderId="69" fillId="4" fontId="1" numFmtId="164" xfId="0" applyAlignment="1" applyBorder="1" applyFont="1" applyNumberFormat="1">
      <alignment horizontal="right" shrinkToFit="0" vertical="center" wrapText="1"/>
    </xf>
    <xf borderId="70" fillId="4" fontId="1" numFmtId="164" xfId="0" applyAlignment="1" applyBorder="1" applyFont="1" applyNumberFormat="1">
      <alignment horizontal="right" shrinkToFit="0" vertical="center" wrapText="1"/>
    </xf>
    <xf borderId="71" fillId="4" fontId="1" numFmtId="164" xfId="0" applyAlignment="1" applyBorder="1" applyFont="1" applyNumberFormat="1">
      <alignment horizontal="right" shrinkToFit="0" vertical="center" wrapText="1"/>
    </xf>
    <xf borderId="2" fillId="0" fontId="1" numFmtId="164" xfId="0" applyAlignment="1" applyBorder="1" applyFont="1" applyNumberFormat="1">
      <alignment horizontal="right" shrinkToFit="0" vertical="center" wrapText="1"/>
    </xf>
    <xf borderId="2" fillId="4" fontId="1" numFmtId="164" xfId="0" applyAlignment="1" applyBorder="1" applyFont="1" applyNumberFormat="1">
      <alignment horizontal="right" shrinkToFit="0" vertical="center" wrapText="1"/>
    </xf>
    <xf borderId="0" fillId="0" fontId="31" numFmtId="0" xfId="0" applyAlignment="1" applyFont="1">
      <alignment shrinkToFit="0" vertical="center" wrapText="1"/>
    </xf>
    <xf borderId="0" fillId="0" fontId="1" numFmtId="164" xfId="0" applyAlignment="1" applyFont="1" applyNumberFormat="1">
      <alignment horizontal="right" vertical="center"/>
    </xf>
    <xf borderId="33" fillId="4" fontId="37" numFmtId="0" xfId="0" applyBorder="1" applyFont="1"/>
    <xf borderId="16" fillId="4" fontId="17" numFmtId="0" xfId="0" applyBorder="1" applyFont="1"/>
    <xf borderId="2" fillId="4" fontId="27" numFmtId="0" xfId="0" applyBorder="1" applyFont="1"/>
    <xf borderId="2" fillId="4" fontId="17" numFmtId="0" xfId="0" applyBorder="1" applyFont="1"/>
    <xf borderId="72" fillId="4" fontId="9" numFmtId="0" xfId="0" applyAlignment="1" applyBorder="1" applyFont="1">
      <alignment horizontal="left" shrinkToFit="0" vertical="top" wrapText="1"/>
    </xf>
    <xf borderId="31" fillId="4" fontId="37" numFmtId="0" xfId="0" applyBorder="1" applyFont="1"/>
    <xf borderId="73" fillId="4" fontId="5" numFmtId="0" xfId="0" applyAlignment="1" applyBorder="1" applyFont="1">
      <alignment horizontal="center"/>
    </xf>
    <xf borderId="74" fillId="0" fontId="20" numFmtId="0" xfId="0" applyBorder="1" applyFont="1"/>
    <xf borderId="75" fillId="0" fontId="20" numFmtId="0" xfId="0" applyBorder="1" applyFont="1"/>
    <xf borderId="76" fillId="4" fontId="9" numFmtId="0" xfId="0" applyAlignment="1" applyBorder="1" applyFont="1">
      <alignment horizontal="left"/>
    </xf>
    <xf borderId="77" fillId="0" fontId="20" numFmtId="0" xfId="0" applyBorder="1" applyFont="1"/>
    <xf borderId="78" fillId="4" fontId="35" numFmtId="0" xfId="0" applyAlignment="1" applyBorder="1" applyFont="1">
      <alignment horizontal="center" shrinkToFit="0" vertical="center" wrapText="1"/>
    </xf>
    <xf borderId="79" fillId="4" fontId="35" numFmtId="0" xfId="0" applyAlignment="1" applyBorder="1" applyFont="1">
      <alignment horizontal="center" shrinkToFit="0" vertical="center" wrapText="1"/>
    </xf>
    <xf borderId="43" fillId="4" fontId="35" numFmtId="0" xfId="0" applyAlignment="1" applyBorder="1" applyFont="1">
      <alignment horizontal="center" shrinkToFit="0" vertical="center" wrapText="1"/>
    </xf>
    <xf borderId="80" fillId="4" fontId="35" numFmtId="0" xfId="0" applyAlignment="1" applyBorder="1" applyFont="1">
      <alignment horizontal="center" shrinkToFit="0" vertical="center" wrapText="1"/>
    </xf>
    <xf borderId="2" fillId="4" fontId="37" numFmtId="0" xfId="0" applyBorder="1" applyFont="1"/>
    <xf borderId="81" fillId="4" fontId="9" numFmtId="0" xfId="0" applyAlignment="1" applyBorder="1" applyFont="1">
      <alignment horizontal="left" vertical="center"/>
    </xf>
    <xf borderId="82" fillId="0" fontId="20" numFmtId="0" xfId="0" applyBorder="1" applyFont="1"/>
    <xf borderId="2" fillId="4" fontId="27" numFmtId="0" xfId="0" applyAlignment="1" applyBorder="1" applyFont="1">
      <alignment horizontal="center" vertical="center"/>
    </xf>
    <xf borderId="25" fillId="4" fontId="1" numFmtId="0" xfId="0" applyAlignment="1" applyBorder="1" applyFont="1">
      <alignment horizontal="center" shrinkToFit="0" vertical="center" wrapText="1"/>
    </xf>
    <xf borderId="83" fillId="0" fontId="20" numFmtId="0" xfId="0" applyBorder="1" applyFont="1"/>
    <xf borderId="2" fillId="4" fontId="1" numFmtId="9" xfId="0" applyAlignment="1" applyBorder="1" applyFont="1" applyNumberFormat="1">
      <alignment horizontal="right" shrinkToFit="0" vertical="center" wrapText="1"/>
    </xf>
    <xf borderId="67" fillId="4" fontId="1" numFmtId="10" xfId="0" applyAlignment="1" applyBorder="1" applyFont="1" applyNumberFormat="1">
      <alignment horizontal="right" shrinkToFit="0" vertical="center" wrapText="1"/>
    </xf>
    <xf borderId="69" fillId="4" fontId="1" numFmtId="10" xfId="0" applyAlignment="1" applyBorder="1" applyFont="1" applyNumberFormat="1">
      <alignment horizontal="right" shrinkToFit="0" vertical="center" wrapText="1"/>
    </xf>
    <xf borderId="70" fillId="4" fontId="1" numFmtId="10" xfId="0" applyAlignment="1" applyBorder="1" applyFont="1" applyNumberFormat="1">
      <alignment horizontal="right" shrinkToFit="0" vertical="center" wrapText="1"/>
    </xf>
    <xf borderId="71" fillId="4" fontId="1" numFmtId="10" xfId="0" applyAlignment="1" applyBorder="1" applyFont="1" applyNumberFormat="1">
      <alignment horizontal="right" shrinkToFit="0" vertical="center" wrapText="1"/>
    </xf>
    <xf borderId="25" fillId="0" fontId="1" numFmtId="0" xfId="0" applyAlignment="1" applyBorder="1" applyFont="1">
      <alignment horizontal="center" shrinkToFit="0" vertical="center" wrapText="1"/>
    </xf>
    <xf borderId="67" fillId="0" fontId="1" numFmtId="164" xfId="0" applyAlignment="1" applyBorder="1" applyFont="1" applyNumberFormat="1">
      <alignment horizontal="right" shrinkToFit="0" vertical="center" wrapText="1"/>
    </xf>
    <xf borderId="68" fillId="0" fontId="1" numFmtId="164" xfId="0" applyAlignment="1" applyBorder="1" applyFont="1" applyNumberFormat="1">
      <alignment horizontal="right" shrinkToFit="0" vertical="center" wrapText="1"/>
    </xf>
    <xf borderId="84" fillId="0" fontId="1" numFmtId="164" xfId="0" applyAlignment="1" applyBorder="1" applyFont="1" applyNumberFormat="1">
      <alignment horizontal="right" shrinkToFit="0" vertical="center" wrapText="1"/>
    </xf>
    <xf borderId="70" fillId="0" fontId="1" numFmtId="164" xfId="0" applyAlignment="1" applyBorder="1" applyFont="1" applyNumberFormat="1">
      <alignment horizontal="right" shrinkToFit="0" vertical="center" wrapText="1"/>
    </xf>
    <xf borderId="26" fillId="0" fontId="1" numFmtId="164" xfId="0" applyAlignment="1" applyBorder="1" applyFont="1" applyNumberFormat="1">
      <alignment horizontal="right" shrinkToFit="0" vertical="center" wrapText="1"/>
    </xf>
    <xf borderId="2" fillId="4" fontId="38" numFmtId="0" xfId="0" applyBorder="1" applyFont="1"/>
    <xf borderId="45" fillId="4" fontId="1" numFmtId="10" xfId="0" applyAlignment="1" applyBorder="1" applyFont="1" applyNumberFormat="1">
      <alignment horizontal="right" shrinkToFit="0" vertical="center" wrapText="1"/>
    </xf>
    <xf borderId="25" fillId="4" fontId="1" numFmtId="0" xfId="0" applyAlignment="1" applyBorder="1" applyFont="1">
      <alignment horizontal="left" vertical="center"/>
    </xf>
    <xf borderId="85" fillId="0" fontId="20" numFmtId="0" xfId="0" applyBorder="1" applyFont="1"/>
    <xf borderId="45" fillId="4" fontId="1" numFmtId="164" xfId="0" applyAlignment="1" applyBorder="1" applyFont="1" applyNumberFormat="1">
      <alignment horizontal="right" shrinkToFit="0" vertical="center" wrapText="1"/>
    </xf>
    <xf borderId="2" fillId="0" fontId="27" numFmtId="0" xfId="0" applyAlignment="1" applyBorder="1" applyFont="1">
      <alignment horizontal="center" vertical="center"/>
    </xf>
    <xf borderId="2" fillId="0" fontId="1" numFmtId="0" xfId="0" applyAlignment="1" applyBorder="1" applyFont="1">
      <alignment horizontal="left" vertical="center"/>
    </xf>
    <xf borderId="2" fillId="4" fontId="17" numFmtId="0" xfId="0" applyAlignment="1" applyBorder="1" applyFont="1">
      <alignment horizontal="center"/>
    </xf>
    <xf borderId="86" fillId="4" fontId="26" numFmtId="0" xfId="0" applyAlignment="1" applyBorder="1" applyFont="1">
      <alignment horizontal="left" vertical="center"/>
    </xf>
    <xf borderId="67" fillId="5" fontId="9" numFmtId="164" xfId="0" applyAlignment="1" applyBorder="1" applyFont="1" applyNumberFormat="1">
      <alignment vertical="center"/>
    </xf>
    <xf borderId="16" fillId="4" fontId="17" numFmtId="164" xfId="0" applyBorder="1" applyFont="1" applyNumberFormat="1"/>
    <xf borderId="17" fillId="4" fontId="31" numFmtId="0" xfId="0" applyAlignment="1" applyBorder="1" applyFont="1">
      <alignment horizontal="left"/>
    </xf>
    <xf borderId="16" fillId="4" fontId="31" numFmtId="0" xfId="0" applyAlignment="1" applyBorder="1" applyFont="1">
      <alignment horizontal="left"/>
    </xf>
    <xf borderId="16" fillId="4" fontId="31" numFmtId="164" xfId="0" applyAlignment="1" applyBorder="1" applyFont="1" applyNumberFormat="1">
      <alignment horizontal="left"/>
    </xf>
    <xf borderId="16" fillId="4" fontId="9" numFmtId="0" xfId="0" applyBorder="1" applyFont="1"/>
    <xf borderId="16" fillId="4" fontId="31" numFmtId="0" xfId="0" applyBorder="1" applyFont="1"/>
    <xf borderId="25" fillId="4" fontId="9" numFmtId="0" xfId="0" applyAlignment="1" applyBorder="1" applyFont="1">
      <alignment horizontal="center" vertical="center"/>
    </xf>
    <xf borderId="25" fillId="0" fontId="9" numFmtId="0" xfId="0" applyAlignment="1" applyBorder="1" applyFont="1">
      <alignment horizontal="center"/>
    </xf>
    <xf borderId="2" fillId="4" fontId="9" numFmtId="0" xfId="0" applyAlignment="1" applyBorder="1" applyFont="1">
      <alignment horizontal="center" vertical="center"/>
    </xf>
    <xf borderId="2" fillId="0" fontId="9" numFmtId="0" xfId="0" applyAlignment="1" applyBorder="1" applyFont="1">
      <alignment horizontal="center" shrinkToFit="0" vertical="center" wrapText="1"/>
    </xf>
    <xf borderId="25" fillId="0" fontId="9" numFmtId="0" xfId="0" applyAlignment="1" applyBorder="1" applyFont="1">
      <alignment horizontal="center" shrinkToFit="0" vertical="center" wrapText="1"/>
    </xf>
    <xf borderId="0" fillId="0" fontId="9" numFmtId="0" xfId="0" applyAlignment="1" applyFont="1">
      <alignment horizontal="center" vertical="center"/>
    </xf>
    <xf borderId="16" fillId="4" fontId="17" numFmtId="167" xfId="0" applyBorder="1" applyFont="1" applyNumberFormat="1"/>
    <xf borderId="2" fillId="5" fontId="1" numFmtId="164" xfId="0" applyBorder="1" applyFont="1" applyNumberFormat="1"/>
    <xf borderId="2" fillId="0" fontId="1" numFmtId="0" xfId="0" applyBorder="1" applyFont="1"/>
    <xf borderId="25" fillId="0" fontId="1" numFmtId="0" xfId="0" applyBorder="1" applyFont="1"/>
    <xf borderId="0" fillId="0" fontId="1" numFmtId="164" xfId="0" applyFont="1" applyNumberFormat="1"/>
    <xf borderId="17" fillId="4" fontId="17" numFmtId="0" xfId="0" applyBorder="1" applyFont="1"/>
    <xf borderId="0" fillId="0" fontId="5" numFmtId="0" xfId="0" applyAlignment="1" applyFont="1">
      <alignment horizontal="left" shrinkToFit="0" vertical="center" wrapText="1"/>
    </xf>
    <xf borderId="0" fillId="0" fontId="17" numFmtId="0" xfId="0" applyAlignment="1" applyFont="1">
      <alignment horizontal="left" vertical="center"/>
    </xf>
    <xf borderId="87" fillId="5" fontId="31" numFmtId="0" xfId="0" applyAlignment="1" applyBorder="1" applyFont="1">
      <alignment horizontal="center" shrinkToFit="0" vertical="center" wrapText="1"/>
    </xf>
    <xf borderId="25" fillId="7" fontId="35" numFmtId="0" xfId="0" applyAlignment="1" applyBorder="1" applyFill="1" applyFont="1">
      <alignment horizontal="center" shrinkToFit="0" vertical="center" wrapText="1"/>
    </xf>
    <xf borderId="88" fillId="7" fontId="35" numFmtId="0" xfId="0" applyAlignment="1" applyBorder="1" applyFont="1">
      <alignment horizontal="center" shrinkToFit="0" vertical="center" wrapText="1"/>
    </xf>
    <xf borderId="89" fillId="0" fontId="20" numFmtId="0" xfId="0" applyBorder="1" applyFont="1"/>
    <xf borderId="2" fillId="5" fontId="1" numFmtId="0" xfId="0" applyBorder="1" applyFont="1"/>
    <xf borderId="2" fillId="7" fontId="35" numFmtId="0" xfId="0" applyAlignment="1" applyBorder="1" applyFont="1">
      <alignment horizontal="center" shrinkToFit="0" vertical="center" wrapText="1"/>
    </xf>
    <xf borderId="90" fillId="0" fontId="20" numFmtId="0" xfId="0" applyBorder="1" applyFont="1"/>
    <xf borderId="3" fillId="7" fontId="35" numFmtId="0" xfId="0" applyAlignment="1" applyBorder="1" applyFont="1">
      <alignment horizontal="center" shrinkToFit="0" vertical="center" wrapText="1"/>
    </xf>
    <xf borderId="3" fillId="7" fontId="9" numFmtId="0" xfId="0" applyAlignment="1" applyBorder="1" applyFont="1">
      <alignment horizontal="center" shrinkToFit="0" vertical="center" wrapText="1"/>
    </xf>
    <xf borderId="31" fillId="7" fontId="35" numFmtId="0" xfId="0" applyAlignment="1" applyBorder="1" applyFont="1">
      <alignment horizontal="center" shrinkToFit="0" vertical="center" wrapText="1"/>
    </xf>
    <xf borderId="71" fillId="7" fontId="35" numFmtId="0" xfId="0" applyAlignment="1" applyBorder="1" applyFont="1">
      <alignment horizontal="center" shrinkToFit="0" vertical="center" wrapText="1"/>
    </xf>
    <xf borderId="45" fillId="7" fontId="35" numFmtId="0" xfId="0" applyAlignment="1" applyBorder="1" applyFont="1">
      <alignment horizontal="center" shrinkToFit="0" vertical="center" wrapText="1"/>
    </xf>
    <xf borderId="91" fillId="0" fontId="20" numFmtId="0" xfId="0" applyBorder="1" applyFont="1"/>
    <xf borderId="2" fillId="7" fontId="30" numFmtId="0" xfId="0" applyAlignment="1" applyBorder="1" applyFont="1">
      <alignment horizontal="center" shrinkToFit="0" vertical="center" wrapText="1"/>
    </xf>
    <xf borderId="92" fillId="7" fontId="30" numFmtId="0" xfId="0" applyAlignment="1" applyBorder="1" applyFont="1">
      <alignment horizontal="center" shrinkToFit="0" vertical="center" wrapText="1"/>
    </xf>
    <xf borderId="43" fillId="5" fontId="30" numFmtId="0" xfId="0" applyAlignment="1" applyBorder="1" applyFont="1">
      <alignment horizontal="center" shrinkToFit="0" vertical="center" wrapText="1"/>
    </xf>
    <xf borderId="80" fillId="5" fontId="30" numFmtId="0" xfId="0" applyAlignment="1" applyBorder="1" applyFont="1">
      <alignment horizontal="center" shrinkToFit="0" vertical="center" wrapText="1"/>
    </xf>
    <xf borderId="93" fillId="0" fontId="20" numFmtId="0" xfId="0" applyBorder="1" applyFont="1"/>
    <xf borderId="94" fillId="0" fontId="27" numFmtId="0" xfId="0" applyAlignment="1" applyBorder="1" applyFont="1">
      <alignment horizontal="center" vertical="top"/>
    </xf>
    <xf borderId="46" fillId="0" fontId="4" numFmtId="0" xfId="0" applyAlignment="1" applyBorder="1" applyFont="1">
      <alignment shrinkToFit="0" vertical="center" wrapText="1"/>
    </xf>
    <xf borderId="34" fillId="0" fontId="20" numFmtId="0" xfId="0" applyBorder="1" applyFont="1"/>
    <xf borderId="95" fillId="0" fontId="20" numFmtId="0" xfId="0" applyBorder="1" applyFont="1"/>
    <xf borderId="3" fillId="0" fontId="17" numFmtId="0" xfId="0" applyAlignment="1" applyBorder="1" applyFont="1">
      <alignment shrinkToFit="0" vertical="center" wrapText="1"/>
    </xf>
    <xf borderId="2" fillId="0" fontId="17" numFmtId="0" xfId="0" applyAlignment="1" applyBorder="1" applyFont="1">
      <alignment shrinkToFit="0" wrapText="1"/>
    </xf>
    <xf borderId="2" fillId="5" fontId="1" numFmtId="164" xfId="0" applyAlignment="1" applyBorder="1" applyFont="1" applyNumberFormat="1">
      <alignment horizontal="right" vertical="center"/>
    </xf>
    <xf borderId="96" fillId="5" fontId="1" numFmtId="164" xfId="0" applyAlignment="1" applyBorder="1" applyFont="1" applyNumberFormat="1">
      <alignment horizontal="right" vertical="center"/>
    </xf>
    <xf borderId="67" fillId="5" fontId="1" numFmtId="164" xfId="0" applyAlignment="1" applyBorder="1" applyFont="1" applyNumberFormat="1">
      <alignment horizontal="right" vertical="center"/>
    </xf>
    <xf borderId="97" fillId="0" fontId="15" numFmtId="0" xfId="0" applyAlignment="1" applyBorder="1" applyFont="1">
      <alignment horizontal="left" shrinkToFit="0" vertical="center" wrapText="1"/>
    </xf>
    <xf borderId="98" fillId="3" fontId="9" numFmtId="0" xfId="0" applyAlignment="1" applyBorder="1" applyFont="1">
      <alignment horizontal="left" shrinkToFit="0" vertical="center" wrapText="1"/>
    </xf>
    <xf borderId="99" fillId="0" fontId="2" numFmtId="0" xfId="0" applyAlignment="1" applyBorder="1" applyFont="1">
      <alignment horizontal="left"/>
    </xf>
    <xf borderId="0" fillId="0" fontId="2" numFmtId="0" xfId="0" applyAlignment="1" applyFont="1">
      <alignment horizontal="left"/>
    </xf>
    <xf borderId="99" fillId="0" fontId="9" numFmtId="0" xfId="0" applyAlignment="1" applyBorder="1" applyFont="1">
      <alignment horizontal="center" shrinkToFit="0" vertical="center" wrapText="1"/>
    </xf>
    <xf borderId="42" fillId="0" fontId="9" numFmtId="0" xfId="0" applyAlignment="1" applyBorder="1" applyFont="1">
      <alignment horizontal="center" shrinkToFit="0" vertical="center" wrapText="1"/>
    </xf>
    <xf borderId="100" fillId="0" fontId="9" numFmtId="0" xfId="0" applyAlignment="1" applyBorder="1" applyFont="1">
      <alignment horizontal="center" shrinkToFit="0" vertical="center" wrapText="1"/>
    </xf>
    <xf borderId="99" fillId="0" fontId="20" numFmtId="0" xfId="0" applyBorder="1" applyFont="1"/>
    <xf borderId="101" fillId="0" fontId="31" numFmtId="0" xfId="0" applyAlignment="1" applyBorder="1" applyFont="1">
      <alignment horizontal="center" vertical="center"/>
    </xf>
    <xf borderId="102" fillId="0" fontId="20" numFmtId="0" xfId="0" applyBorder="1" applyFont="1"/>
    <xf borderId="13" fillId="0" fontId="20" numFmtId="0" xfId="0" applyBorder="1" applyFont="1"/>
    <xf borderId="14" fillId="0" fontId="31" numFmtId="0" xfId="0" applyAlignment="1" applyBorder="1" applyFont="1">
      <alignment horizontal="center" vertical="center"/>
    </xf>
    <xf borderId="103" fillId="0" fontId="1" numFmtId="0" xfId="0" applyAlignment="1" applyBorder="1" applyFont="1">
      <alignment horizontal="left"/>
    </xf>
    <xf borderId="104" fillId="2" fontId="1" numFmtId="164" xfId="0" applyAlignment="1" applyBorder="1" applyFont="1" applyNumberFormat="1">
      <alignment horizontal="right" shrinkToFit="0" vertical="center" wrapText="1"/>
    </xf>
    <xf borderId="105" fillId="0" fontId="1" numFmtId="164" xfId="0" applyAlignment="1" applyBorder="1" applyFont="1" applyNumberFormat="1">
      <alignment horizontal="right" shrinkToFit="0" wrapText="1"/>
    </xf>
    <xf borderId="2" fillId="2" fontId="17" numFmtId="165" xfId="0" applyAlignment="1" applyBorder="1" applyFont="1" applyNumberFormat="1">
      <alignment horizontal="right"/>
    </xf>
    <xf borderId="103" fillId="0" fontId="1" numFmtId="164" xfId="0" applyAlignment="1" applyBorder="1" applyFont="1" applyNumberFormat="1">
      <alignment horizontal="right" shrinkToFit="0" wrapText="1"/>
    </xf>
    <xf borderId="106" fillId="2" fontId="1" numFmtId="164" xfId="0" applyAlignment="1" applyBorder="1" applyFont="1" applyNumberFormat="1">
      <alignment horizontal="right" shrinkToFit="0" wrapText="1"/>
    </xf>
    <xf borderId="16" fillId="2" fontId="17" numFmtId="164" xfId="0" applyAlignment="1" applyBorder="1" applyFont="1" applyNumberFormat="1">
      <alignment horizontal="right" vertical="center"/>
    </xf>
    <xf borderId="16" fillId="2" fontId="39" numFmtId="0" xfId="0" applyAlignment="1" applyBorder="1" applyFont="1">
      <alignment horizontal="left" vertical="center"/>
    </xf>
    <xf borderId="0" fillId="0" fontId="17" numFmtId="164" xfId="0" applyAlignment="1" applyFont="1" applyNumberFormat="1">
      <alignment horizontal="left" vertical="center"/>
    </xf>
    <xf borderId="107" fillId="0" fontId="1" numFmtId="0" xfId="0" applyAlignment="1" applyBorder="1" applyFont="1">
      <alignment horizontal="left"/>
    </xf>
    <xf borderId="108" fillId="2" fontId="1" numFmtId="164" xfId="0" applyAlignment="1" applyBorder="1" applyFont="1" applyNumberFormat="1">
      <alignment vertical="center"/>
    </xf>
    <xf borderId="67" fillId="2" fontId="1" numFmtId="164" xfId="0" applyAlignment="1" applyBorder="1" applyFont="1" applyNumberFormat="1">
      <alignment horizontal="right" shrinkToFit="0" wrapText="1"/>
    </xf>
    <xf borderId="108" fillId="2" fontId="1" numFmtId="166" xfId="0" applyAlignment="1" applyBorder="1" applyFont="1" applyNumberFormat="1">
      <alignment vertical="center"/>
    </xf>
    <xf borderId="109" fillId="0" fontId="1" numFmtId="0" xfId="0" applyAlignment="1" applyBorder="1" applyFont="1">
      <alignment horizontal="left"/>
    </xf>
    <xf borderId="33" fillId="2" fontId="17" numFmtId="165" xfId="0" applyAlignment="1" applyBorder="1" applyFont="1" applyNumberFormat="1">
      <alignment horizontal="right"/>
    </xf>
    <xf borderId="110" fillId="2" fontId="1" numFmtId="164" xfId="0" applyAlignment="1" applyBorder="1" applyFont="1" applyNumberFormat="1">
      <alignment horizontal="right" shrinkToFit="0" wrapText="1"/>
    </xf>
    <xf borderId="9" fillId="0" fontId="1" numFmtId="0" xfId="0" applyAlignment="1" applyBorder="1" applyFont="1">
      <alignment horizontal="left"/>
    </xf>
    <xf borderId="23" fillId="2" fontId="1" numFmtId="164" xfId="0" applyAlignment="1" applyBorder="1" applyFont="1" applyNumberFormat="1">
      <alignment vertical="center"/>
    </xf>
    <xf borderId="23" fillId="2" fontId="31" numFmtId="165" xfId="0" applyAlignment="1" applyBorder="1" applyFont="1" applyNumberFormat="1">
      <alignment horizontal="right"/>
    </xf>
    <xf borderId="111" fillId="2" fontId="1" numFmtId="164" xfId="0" applyAlignment="1" applyBorder="1" applyFont="1" applyNumberFormat="1">
      <alignment vertical="center"/>
    </xf>
    <xf borderId="101" fillId="0" fontId="1" numFmtId="0" xfId="0" applyAlignment="1" applyBorder="1" applyFont="1">
      <alignment horizontal="center" shrinkToFit="0" vertical="center" wrapText="1"/>
    </xf>
    <xf borderId="101" fillId="0" fontId="20" numFmtId="0" xfId="0" applyBorder="1" applyFont="1"/>
    <xf borderId="112" fillId="0" fontId="31" numFmtId="0" xfId="0" applyAlignment="1" applyBorder="1" applyFont="1">
      <alignment horizontal="center" vertical="center"/>
    </xf>
    <xf borderId="13" fillId="0" fontId="31" numFmtId="0" xfId="0" applyAlignment="1" applyBorder="1" applyFont="1">
      <alignment horizontal="center" vertical="center"/>
    </xf>
    <xf borderId="23" fillId="2" fontId="1" numFmtId="164" xfId="0" applyAlignment="1" applyBorder="1" applyFont="1" applyNumberFormat="1">
      <alignment horizontal="right" vertical="center"/>
    </xf>
    <xf borderId="101" fillId="0" fontId="1" numFmtId="0" xfId="0" applyAlignment="1" applyBorder="1" applyFont="1">
      <alignment horizontal="center"/>
    </xf>
    <xf borderId="25" fillId="3" fontId="9" numFmtId="0" xfId="0" applyAlignment="1" applyBorder="1" applyFont="1">
      <alignment horizontal="center" shrinkToFit="0" vertical="center" wrapText="1"/>
    </xf>
    <xf borderId="108" fillId="2" fontId="1" numFmtId="164" xfId="0" applyAlignment="1" applyBorder="1" applyFont="1" applyNumberFormat="1">
      <alignment horizontal="right" vertical="center"/>
    </xf>
    <xf borderId="101" fillId="0" fontId="17" numFmtId="0" xfId="0" applyAlignment="1" applyBorder="1" applyFont="1">
      <alignment horizontal="center"/>
    </xf>
    <xf borderId="0" fillId="0" fontId="40" numFmtId="0" xfId="0" applyAlignment="1" applyFont="1">
      <alignment horizontal="left" shrinkToFit="0" vertical="center" wrapText="1"/>
    </xf>
    <xf borderId="0" fillId="0" fontId="41" numFmtId="0" xfId="0" applyFont="1"/>
    <xf borderId="0" fillId="0" fontId="17" numFmtId="165" xfId="0" applyFont="1" applyNumberFormat="1"/>
    <xf borderId="0" fillId="0" fontId="24" numFmtId="0" xfId="0" applyFont="1"/>
    <xf borderId="0" fillId="0" fontId="25" numFmtId="0" xfId="0" applyAlignment="1" applyFont="1">
      <alignment horizontal="center" vertical="center"/>
    </xf>
    <xf borderId="0" fillId="0" fontId="9" numFmtId="0" xfId="0" applyAlignment="1" applyFont="1">
      <alignment horizontal="left" vertical="center"/>
    </xf>
    <xf borderId="0" fillId="0" fontId="9" numFmtId="0" xfId="0" applyAlignment="1" applyFont="1">
      <alignment horizontal="left"/>
    </xf>
    <xf borderId="73" fillId="0" fontId="27" numFmtId="0" xfId="0" applyAlignment="1" applyBorder="1" applyFont="1">
      <alignment horizontal="center" vertical="center"/>
    </xf>
    <xf borderId="113" fillId="0" fontId="20" numFmtId="0" xfId="0" applyBorder="1" applyFont="1"/>
    <xf borderId="0" fillId="0" fontId="27" numFmtId="0" xfId="0" applyAlignment="1" applyFont="1">
      <alignment vertical="center"/>
    </xf>
    <xf borderId="0" fillId="0" fontId="42" numFmtId="0" xfId="0" applyAlignment="1" applyFont="1">
      <alignment vertical="center"/>
    </xf>
    <xf borderId="107" fillId="5" fontId="31" numFmtId="0" xfId="0" applyAlignment="1" applyBorder="1" applyFont="1">
      <alignment horizontal="center" vertical="center"/>
    </xf>
    <xf borderId="25" fillId="5" fontId="31" numFmtId="0" xfId="0" applyAlignment="1" applyBorder="1" applyFont="1">
      <alignment horizontal="center" vertical="center"/>
    </xf>
    <xf borderId="114" fillId="5" fontId="31" numFmtId="0" xfId="0" applyAlignment="1" applyBorder="1" applyFont="1">
      <alignment horizontal="center" vertical="center"/>
    </xf>
    <xf borderId="2" fillId="5" fontId="31" numFmtId="0" xfId="0" applyAlignment="1" applyBorder="1" applyFont="1">
      <alignment horizontal="center" vertical="center"/>
    </xf>
    <xf borderId="115" fillId="0" fontId="20" numFmtId="0" xfId="0" applyBorder="1" applyFont="1"/>
    <xf borderId="43" fillId="4" fontId="17" numFmtId="0" xfId="0" applyAlignment="1" applyBorder="1" applyFont="1">
      <alignment horizontal="left" vertical="center"/>
    </xf>
    <xf borderId="5" fillId="4" fontId="17" numFmtId="164" xfId="0" applyAlignment="1" applyBorder="1" applyFont="1" applyNumberFormat="1">
      <alignment horizontal="right" vertical="center"/>
    </xf>
    <xf borderId="5" fillId="5" fontId="17" numFmtId="164" xfId="0" applyAlignment="1" applyBorder="1" applyFont="1" applyNumberFormat="1">
      <alignment horizontal="right" vertical="center"/>
    </xf>
    <xf borderId="116" fillId="5" fontId="17" numFmtId="164" xfId="0" applyAlignment="1" applyBorder="1" applyFont="1" applyNumberFormat="1">
      <alignment horizontal="right" vertical="center"/>
    </xf>
    <xf borderId="96" fillId="5" fontId="31" numFmtId="164" xfId="0" applyAlignment="1" applyBorder="1" applyFont="1" applyNumberFormat="1">
      <alignment vertical="center"/>
    </xf>
    <xf borderId="67" fillId="4" fontId="17" numFmtId="0" xfId="0" applyAlignment="1" applyBorder="1" applyFont="1">
      <alignment horizontal="left" shrinkToFit="0" vertical="center" wrapText="1"/>
    </xf>
    <xf borderId="2" fillId="4" fontId="17" numFmtId="164" xfId="0" applyAlignment="1" applyBorder="1" applyFont="1" applyNumberFormat="1">
      <alignment horizontal="right" vertical="center"/>
    </xf>
    <xf borderId="2" fillId="5" fontId="17" numFmtId="164" xfId="0" applyAlignment="1" applyBorder="1" applyFont="1" applyNumberFormat="1">
      <alignment horizontal="right" vertical="center"/>
    </xf>
    <xf borderId="31" fillId="5" fontId="17" numFmtId="164" xfId="0" applyAlignment="1" applyBorder="1" applyFont="1" applyNumberFormat="1">
      <alignment horizontal="right" vertical="center"/>
    </xf>
    <xf borderId="117" fillId="4" fontId="17" numFmtId="0" xfId="0" applyAlignment="1" applyBorder="1" applyFont="1">
      <alignment shrinkToFit="0" vertical="center" wrapText="1"/>
    </xf>
    <xf borderId="2" fillId="8" fontId="17" numFmtId="164" xfId="0" applyAlignment="1" applyBorder="1" applyFill="1" applyFont="1" applyNumberFormat="1">
      <alignment horizontal="right" vertical="center"/>
    </xf>
    <xf borderId="31" fillId="8" fontId="17" numFmtId="164" xfId="0" applyAlignment="1" applyBorder="1" applyFont="1" applyNumberFormat="1">
      <alignment horizontal="right" vertical="center"/>
    </xf>
    <xf borderId="110" fillId="4" fontId="31" numFmtId="0" xfId="0" applyAlignment="1" applyBorder="1" applyFont="1">
      <alignment vertical="center"/>
    </xf>
    <xf borderId="118" fillId="5" fontId="31" numFmtId="164" xfId="0" applyAlignment="1" applyBorder="1" applyFont="1" applyNumberFormat="1">
      <alignment horizontal="right" vertical="center"/>
    </xf>
    <xf borderId="119" fillId="0" fontId="31" numFmtId="0" xfId="0" applyAlignment="1" applyBorder="1" applyFont="1">
      <alignment horizontal="center" vertical="center"/>
    </xf>
    <xf borderId="73" fillId="5" fontId="31" numFmtId="0" xfId="0" applyAlignment="1" applyBorder="1" applyFont="1">
      <alignment horizontal="center" vertical="center"/>
    </xf>
    <xf borderId="120" fillId="5" fontId="31" numFmtId="0" xfId="0" applyAlignment="1" applyBorder="1" applyFont="1">
      <alignment horizontal="center" vertical="center"/>
    </xf>
    <xf borderId="121" fillId="5" fontId="31" numFmtId="0" xfId="0" applyAlignment="1" applyBorder="1" applyFont="1">
      <alignment horizontal="center" vertical="center"/>
    </xf>
    <xf borderId="122" fillId="0" fontId="20" numFmtId="0" xfId="0" applyBorder="1" applyFont="1"/>
    <xf borderId="123" fillId="0" fontId="20" numFmtId="0" xfId="0" applyBorder="1" applyFont="1"/>
    <xf borderId="124" fillId="5" fontId="31" numFmtId="0" xfId="0" applyAlignment="1" applyBorder="1" applyFont="1">
      <alignment horizontal="center" vertical="center"/>
    </xf>
    <xf borderId="125" fillId="0" fontId="20" numFmtId="0" xfId="0" applyBorder="1" applyFont="1"/>
    <xf borderId="9" fillId="7" fontId="31" numFmtId="0" xfId="0" applyAlignment="1" applyBorder="1" applyFont="1">
      <alignment horizontal="left" vertical="center"/>
    </xf>
    <xf borderId="23" fillId="5" fontId="31" numFmtId="0" xfId="0" applyAlignment="1" applyBorder="1" applyFont="1">
      <alignment horizontal="center" vertical="center"/>
    </xf>
    <xf borderId="126" fillId="7" fontId="31" numFmtId="14" xfId="0" applyAlignment="1" applyBorder="1" applyFont="1" applyNumberFormat="1">
      <alignment horizontal="center" vertical="center"/>
    </xf>
    <xf borderId="103" fillId="0" fontId="17" numFmtId="0" xfId="0" applyAlignment="1" applyBorder="1" applyFont="1">
      <alignment horizontal="left" vertical="center"/>
    </xf>
    <xf borderId="32" fillId="0" fontId="20" numFmtId="0" xfId="0" applyBorder="1" applyFont="1"/>
    <xf borderId="127" fillId="0" fontId="20" numFmtId="0" xfId="0" applyBorder="1" applyFont="1"/>
    <xf borderId="108" fillId="0" fontId="17" numFmtId="0" xfId="0" applyAlignment="1" applyBorder="1" applyFont="1">
      <alignment vertical="center"/>
    </xf>
    <xf borderId="81" fillId="4" fontId="43" numFmtId="0" xfId="0" applyAlignment="1" applyBorder="1" applyFont="1">
      <alignment horizontal="left" vertical="center"/>
    </xf>
    <xf borderId="128" fillId="0" fontId="20" numFmtId="0" xfId="0" applyBorder="1" applyFont="1"/>
    <xf borderId="129" fillId="0" fontId="20" numFmtId="0" xfId="0" applyBorder="1" applyFont="1"/>
    <xf borderId="130" fillId="4" fontId="17" numFmtId="0" xfId="0" applyAlignment="1" applyBorder="1" applyFont="1">
      <alignment horizontal="left" shrinkToFit="0" vertical="center" wrapText="1"/>
    </xf>
    <xf borderId="81" fillId="4" fontId="44" numFmtId="0" xfId="0" applyAlignment="1" applyBorder="1" applyFont="1">
      <alignment horizontal="left" vertical="center"/>
    </xf>
    <xf borderId="17" fillId="4" fontId="17" numFmtId="0" xfId="0" applyAlignment="1" applyBorder="1" applyFont="1">
      <alignment horizontal="left" shrinkToFit="0" vertical="center" wrapText="1"/>
    </xf>
    <xf borderId="107" fillId="4" fontId="17" numFmtId="0" xfId="0" applyAlignment="1" applyBorder="1" applyFont="1">
      <alignment horizontal="left" shrinkToFit="0" vertical="center" wrapText="1"/>
    </xf>
    <xf borderId="86" fillId="4" fontId="45" numFmtId="0" xfId="0" applyAlignment="1" applyBorder="1" applyFont="1">
      <alignment horizontal="left" vertical="center"/>
    </xf>
    <xf borderId="16" fillId="4" fontId="17" numFmtId="0" xfId="0" applyAlignment="1" applyBorder="1" applyFont="1">
      <alignment horizontal="left" shrinkToFit="0" vertical="center" wrapText="1"/>
    </xf>
    <xf borderId="86" fillId="4" fontId="46" numFmtId="0" xfId="0" applyAlignment="1" applyBorder="1" applyFont="1">
      <alignment horizontal="left" vertical="center"/>
    </xf>
    <xf borderId="108" fillId="5" fontId="17" numFmtId="0" xfId="0" applyAlignment="1" applyBorder="1" applyFont="1">
      <alignment vertical="center"/>
    </xf>
    <xf borderId="86" fillId="5" fontId="17" numFmtId="0" xfId="0" applyAlignment="1" applyBorder="1" applyFont="1">
      <alignment horizontal="left" vertical="center"/>
    </xf>
    <xf borderId="107" fillId="4" fontId="17" numFmtId="0" xfId="0" applyAlignment="1" applyBorder="1" applyFont="1">
      <alignment horizontal="left" vertical="center"/>
    </xf>
    <xf borderId="16" fillId="4" fontId="17" numFmtId="0" xfId="0" applyAlignment="1" applyBorder="1" applyFont="1">
      <alignment horizontal="left" vertical="center"/>
    </xf>
    <xf borderId="86" fillId="4" fontId="47" numFmtId="0" xfId="0" applyAlignment="1" applyBorder="1" applyFont="1">
      <alignment horizontal="left" vertical="center"/>
    </xf>
    <xf borderId="107" fillId="0" fontId="17" numFmtId="0" xfId="0" applyAlignment="1" applyBorder="1" applyFont="1">
      <alignment horizontal="left" vertical="center"/>
    </xf>
    <xf borderId="26" fillId="0" fontId="48" numFmtId="0" xfId="0" applyAlignment="1" applyBorder="1" applyFont="1">
      <alignment horizontal="left" vertical="center"/>
    </xf>
    <xf borderId="76" fillId="4" fontId="17" numFmtId="0" xfId="0" applyAlignment="1" applyBorder="1" applyFont="1">
      <alignment horizontal="left" shrinkToFit="0" vertical="center" wrapText="1"/>
    </xf>
    <xf borderId="131" fillId="0" fontId="20" numFmtId="0" xfId="0" applyBorder="1" applyFont="1"/>
    <xf borderId="132" fillId="0" fontId="17" numFmtId="0" xfId="0" applyBorder="1" applyFont="1"/>
    <xf borderId="133" fillId="4" fontId="49" numFmtId="0" xfId="0" applyAlignment="1" applyBorder="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1" width="164.5"/>
  </cols>
  <sheetData>
    <row r="1" ht="21.0" customHeight="1">
      <c r="B1" s="1"/>
      <c r="C1" s="1"/>
      <c r="D1" s="1"/>
      <c r="E1" s="1"/>
      <c r="F1" s="1"/>
      <c r="G1" s="1"/>
      <c r="H1" s="1"/>
      <c r="I1" s="1"/>
      <c r="J1" s="1"/>
      <c r="K1" s="1"/>
      <c r="L1" s="1"/>
      <c r="M1" s="1"/>
      <c r="N1" s="1"/>
      <c r="O1" s="1"/>
      <c r="P1" s="1"/>
      <c r="Q1" s="1"/>
      <c r="R1" s="1"/>
      <c r="S1" s="1"/>
      <c r="T1" s="1"/>
      <c r="U1" s="1"/>
    </row>
    <row r="2" ht="21.0" customHeight="1">
      <c r="A2" s="2" t="s">
        <v>0</v>
      </c>
      <c r="B2" s="1"/>
      <c r="C2" s="1"/>
      <c r="D2" s="1"/>
      <c r="E2" s="1"/>
      <c r="F2" s="1"/>
      <c r="G2" s="1"/>
      <c r="H2" s="1"/>
      <c r="I2" s="1"/>
      <c r="J2" s="1"/>
      <c r="K2" s="1"/>
      <c r="L2" s="1"/>
      <c r="M2" s="1"/>
      <c r="N2" s="1"/>
      <c r="O2" s="1"/>
      <c r="P2" s="1"/>
      <c r="Q2" s="1"/>
      <c r="R2" s="1"/>
      <c r="S2" s="1"/>
      <c r="T2" s="1"/>
      <c r="U2" s="1"/>
    </row>
    <row r="3" ht="23.25" customHeight="1">
      <c r="A3" s="2" t="s">
        <v>1</v>
      </c>
      <c r="B3" s="1"/>
      <c r="C3" s="1"/>
      <c r="D3" s="1"/>
      <c r="E3" s="1"/>
      <c r="F3" s="1"/>
      <c r="G3" s="1"/>
      <c r="H3" s="1"/>
      <c r="I3" s="1"/>
      <c r="J3" s="1"/>
      <c r="K3" s="1"/>
      <c r="L3" s="1"/>
      <c r="M3" s="1"/>
      <c r="N3" s="1"/>
      <c r="O3" s="1"/>
      <c r="P3" s="1"/>
      <c r="Q3" s="1"/>
      <c r="R3" s="1"/>
      <c r="S3" s="1"/>
      <c r="T3" s="1"/>
      <c r="U3" s="1"/>
    </row>
    <row r="4" ht="21.0" customHeight="1">
      <c r="A4" s="3" t="s">
        <v>2</v>
      </c>
      <c r="B4" s="1"/>
      <c r="C4" s="1"/>
      <c r="D4" s="1"/>
      <c r="E4" s="1"/>
      <c r="F4" s="1"/>
      <c r="G4" s="1"/>
      <c r="H4" s="1"/>
      <c r="I4" s="1"/>
      <c r="J4" s="1"/>
      <c r="K4" s="1"/>
      <c r="L4" s="1"/>
      <c r="M4" s="1"/>
      <c r="N4" s="1"/>
      <c r="O4" s="1"/>
      <c r="P4" s="1"/>
      <c r="Q4" s="1"/>
      <c r="R4" s="1"/>
      <c r="S4" s="1"/>
      <c r="T4" s="1"/>
      <c r="U4" s="1"/>
    </row>
    <row r="5" ht="92.25" customHeight="1">
      <c r="A5" s="4" t="s">
        <v>3</v>
      </c>
      <c r="B5" s="5"/>
      <c r="C5" s="5"/>
      <c r="D5" s="5"/>
      <c r="E5" s="5"/>
      <c r="F5" s="5"/>
      <c r="G5" s="5"/>
      <c r="H5" s="5"/>
      <c r="I5" s="5"/>
      <c r="J5" s="5"/>
      <c r="K5" s="5"/>
      <c r="L5" s="5"/>
      <c r="M5" s="5"/>
      <c r="N5" s="5"/>
      <c r="O5" s="5"/>
      <c r="P5" s="5"/>
      <c r="Q5" s="5"/>
      <c r="R5" s="5"/>
      <c r="S5" s="5"/>
      <c r="T5" s="5"/>
      <c r="U5" s="5"/>
    </row>
    <row r="6" ht="21.0" customHeight="1">
      <c r="A6" s="3" t="s">
        <v>4</v>
      </c>
      <c r="B6" s="6"/>
      <c r="C6" s="6"/>
      <c r="D6" s="6"/>
      <c r="E6" s="6"/>
      <c r="F6" s="6"/>
      <c r="G6" s="6"/>
      <c r="H6" s="6"/>
      <c r="I6" s="6"/>
      <c r="J6" s="6"/>
      <c r="K6" s="6"/>
      <c r="L6" s="6"/>
      <c r="M6" s="6"/>
      <c r="N6" s="6"/>
      <c r="O6" s="6"/>
      <c r="P6" s="6"/>
      <c r="Q6" s="6"/>
      <c r="R6" s="6"/>
      <c r="S6" s="6"/>
      <c r="T6" s="6"/>
      <c r="U6" s="6"/>
    </row>
    <row r="7" ht="54.75" customHeight="1">
      <c r="A7" s="7" t="s">
        <v>5</v>
      </c>
      <c r="B7" s="5"/>
      <c r="C7" s="5"/>
      <c r="D7" s="5"/>
      <c r="E7" s="5"/>
      <c r="F7" s="5"/>
      <c r="G7" s="5"/>
      <c r="H7" s="5"/>
      <c r="I7" s="5"/>
      <c r="J7" s="5"/>
      <c r="K7" s="5"/>
      <c r="L7" s="5"/>
      <c r="M7" s="5"/>
      <c r="N7" s="5"/>
      <c r="O7" s="5"/>
      <c r="P7" s="5"/>
      <c r="Q7" s="5"/>
      <c r="R7" s="5"/>
      <c r="S7" s="5"/>
      <c r="T7" s="5"/>
      <c r="U7" s="5"/>
    </row>
    <row r="8" ht="61.5" customHeight="1">
      <c r="A8" s="8" t="s">
        <v>6</v>
      </c>
      <c r="B8" s="5"/>
      <c r="C8" s="5"/>
      <c r="D8" s="5"/>
      <c r="E8" s="5"/>
      <c r="F8" s="5"/>
      <c r="G8" s="5"/>
      <c r="H8" s="5"/>
      <c r="I8" s="5"/>
      <c r="J8" s="5"/>
      <c r="K8" s="5"/>
      <c r="L8" s="5"/>
      <c r="M8" s="5"/>
      <c r="N8" s="5"/>
      <c r="O8" s="5"/>
      <c r="P8" s="5"/>
      <c r="Q8" s="5"/>
      <c r="R8" s="5"/>
      <c r="S8" s="5"/>
      <c r="T8" s="5"/>
      <c r="U8" s="5"/>
    </row>
    <row r="9" ht="33.0" customHeight="1">
      <c r="A9" s="9" t="s">
        <v>7</v>
      </c>
      <c r="B9" s="5"/>
      <c r="C9" s="5"/>
      <c r="D9" s="5"/>
      <c r="E9" s="5"/>
      <c r="F9" s="5"/>
      <c r="G9" s="5"/>
      <c r="H9" s="5"/>
      <c r="I9" s="5"/>
      <c r="J9" s="5"/>
      <c r="K9" s="5"/>
      <c r="L9" s="5"/>
      <c r="M9" s="5"/>
      <c r="N9" s="5"/>
      <c r="O9" s="5"/>
      <c r="P9" s="5"/>
      <c r="Q9" s="5"/>
      <c r="R9" s="5"/>
      <c r="S9" s="5"/>
      <c r="T9" s="5"/>
      <c r="U9" s="5"/>
    </row>
    <row r="10" ht="22.5" customHeight="1">
      <c r="A10" s="10" t="s">
        <v>8</v>
      </c>
      <c r="B10" s="5"/>
      <c r="C10" s="5"/>
      <c r="D10" s="5"/>
      <c r="E10" s="5"/>
      <c r="F10" s="5"/>
      <c r="G10" s="5"/>
      <c r="H10" s="5"/>
      <c r="I10" s="5"/>
      <c r="J10" s="5"/>
      <c r="K10" s="5"/>
      <c r="L10" s="5"/>
      <c r="M10" s="5"/>
      <c r="N10" s="5"/>
      <c r="O10" s="5"/>
      <c r="P10" s="5"/>
      <c r="Q10" s="5"/>
      <c r="R10" s="5"/>
      <c r="S10" s="5"/>
      <c r="T10" s="5"/>
      <c r="U10" s="5"/>
    </row>
    <row r="11" ht="225.75" customHeight="1">
      <c r="A11" s="11" t="s">
        <v>9</v>
      </c>
      <c r="B11" s="12"/>
      <c r="C11" s="12"/>
      <c r="D11" s="12"/>
      <c r="E11" s="12"/>
      <c r="F11" s="12"/>
      <c r="G11" s="12"/>
      <c r="H11" s="12"/>
      <c r="I11" s="12"/>
      <c r="J11" s="12"/>
      <c r="K11" s="12"/>
      <c r="L11" s="12"/>
      <c r="M11" s="12"/>
      <c r="N11" s="12"/>
      <c r="O11" s="12"/>
      <c r="P11" s="12"/>
      <c r="Q11" s="12"/>
      <c r="R11" s="12"/>
      <c r="S11" s="12"/>
      <c r="T11" s="12"/>
      <c r="U11" s="12"/>
    </row>
    <row r="12" ht="21.75" customHeight="1">
      <c r="A12" s="13" t="s">
        <v>10</v>
      </c>
      <c r="B12" s="12"/>
      <c r="C12" s="12"/>
      <c r="D12" s="12"/>
      <c r="E12" s="12"/>
      <c r="F12" s="12"/>
      <c r="G12" s="12"/>
      <c r="H12" s="12"/>
      <c r="I12" s="12"/>
      <c r="J12" s="12"/>
      <c r="K12" s="12"/>
      <c r="L12" s="12"/>
      <c r="M12" s="12"/>
      <c r="N12" s="12"/>
      <c r="O12" s="12"/>
      <c r="P12" s="12"/>
      <c r="Q12" s="12"/>
      <c r="R12" s="12"/>
      <c r="S12" s="12"/>
      <c r="T12" s="12"/>
      <c r="U12" s="12"/>
    </row>
    <row r="13" ht="23.25" customHeight="1">
      <c r="A13" s="13" t="s">
        <v>11</v>
      </c>
      <c r="B13" s="5"/>
      <c r="C13" s="5"/>
      <c r="D13" s="5"/>
      <c r="E13" s="5"/>
      <c r="F13" s="5"/>
      <c r="G13" s="5"/>
      <c r="H13" s="5"/>
      <c r="I13" s="5"/>
      <c r="J13" s="5"/>
      <c r="K13" s="5"/>
      <c r="L13" s="5"/>
      <c r="M13" s="5"/>
      <c r="N13" s="5"/>
      <c r="O13" s="5"/>
      <c r="P13" s="5"/>
      <c r="Q13" s="5"/>
      <c r="R13" s="5"/>
      <c r="S13" s="5"/>
      <c r="T13" s="5"/>
      <c r="U13" s="5"/>
    </row>
    <row r="14" ht="57.0" customHeight="1">
      <c r="A14" s="14" t="s">
        <v>12</v>
      </c>
      <c r="B14" s="5"/>
      <c r="C14" s="5"/>
      <c r="D14" s="5"/>
      <c r="E14" s="5"/>
      <c r="F14" s="5"/>
      <c r="G14" s="5"/>
      <c r="H14" s="5"/>
      <c r="I14" s="5"/>
      <c r="J14" s="5"/>
      <c r="K14" s="5"/>
      <c r="L14" s="5"/>
      <c r="M14" s="5"/>
      <c r="N14" s="5"/>
      <c r="O14" s="5"/>
      <c r="P14" s="5"/>
      <c r="Q14" s="5"/>
      <c r="R14" s="5"/>
      <c r="S14" s="5"/>
      <c r="T14" s="5"/>
      <c r="U14" s="5"/>
    </row>
    <row r="15" ht="21.0" customHeight="1">
      <c r="A15" s="10" t="s">
        <v>13</v>
      </c>
      <c r="B15" s="15"/>
      <c r="C15" s="15"/>
      <c r="D15" s="15"/>
      <c r="E15" s="15"/>
      <c r="F15" s="15"/>
      <c r="G15" s="15"/>
      <c r="H15" s="15"/>
      <c r="I15" s="15"/>
      <c r="J15" s="15"/>
      <c r="K15" s="15"/>
      <c r="L15" s="15"/>
      <c r="M15" s="15"/>
      <c r="N15" s="15"/>
      <c r="O15" s="15"/>
      <c r="P15" s="15"/>
      <c r="Q15" s="15"/>
      <c r="R15" s="15"/>
      <c r="S15" s="15"/>
      <c r="T15" s="15"/>
      <c r="U15" s="15"/>
    </row>
    <row r="16" ht="60.75" customHeight="1">
      <c r="A16" s="14" t="s">
        <v>14</v>
      </c>
      <c r="B16" s="5"/>
      <c r="C16" s="5"/>
      <c r="D16" s="5"/>
      <c r="E16" s="5"/>
      <c r="F16" s="5"/>
      <c r="G16" s="5"/>
      <c r="H16" s="5"/>
      <c r="I16" s="5"/>
      <c r="J16" s="5"/>
      <c r="K16" s="5"/>
      <c r="L16" s="5"/>
      <c r="M16" s="5"/>
      <c r="N16" s="5"/>
      <c r="O16" s="5"/>
      <c r="P16" s="5"/>
      <c r="Q16" s="5"/>
      <c r="R16" s="5"/>
      <c r="S16" s="5"/>
      <c r="T16" s="5"/>
      <c r="U16" s="5"/>
    </row>
    <row r="17" ht="21.0" customHeight="1">
      <c r="A17" s="10" t="s">
        <v>15</v>
      </c>
      <c r="B17" s="15"/>
      <c r="C17" s="15"/>
      <c r="D17" s="15"/>
      <c r="E17" s="15"/>
      <c r="F17" s="15"/>
      <c r="G17" s="15"/>
      <c r="H17" s="15"/>
      <c r="I17" s="15"/>
      <c r="J17" s="15"/>
      <c r="K17" s="15"/>
      <c r="L17" s="15"/>
      <c r="M17" s="15"/>
      <c r="N17" s="15"/>
      <c r="O17" s="15"/>
      <c r="P17" s="15"/>
      <c r="Q17" s="15"/>
      <c r="R17" s="15"/>
      <c r="S17" s="15"/>
      <c r="T17" s="15"/>
      <c r="U17" s="15"/>
    </row>
    <row r="18" ht="163.5" customHeight="1">
      <c r="A18" s="7" t="s">
        <v>16</v>
      </c>
      <c r="B18" s="5"/>
      <c r="C18" s="5"/>
      <c r="D18" s="5"/>
      <c r="E18" s="5"/>
      <c r="F18" s="5"/>
      <c r="G18" s="5"/>
      <c r="H18" s="5"/>
      <c r="I18" s="5"/>
      <c r="J18" s="5"/>
      <c r="K18" s="5"/>
      <c r="L18" s="5"/>
      <c r="M18" s="5"/>
      <c r="N18" s="5"/>
      <c r="O18" s="5"/>
      <c r="P18" s="5"/>
      <c r="Q18" s="5"/>
      <c r="R18" s="5"/>
      <c r="S18" s="5"/>
      <c r="T18" s="5"/>
      <c r="U18" s="5"/>
    </row>
    <row r="19" ht="37.5" customHeight="1">
      <c r="A19" s="16" t="s">
        <v>17</v>
      </c>
      <c r="B19" s="5"/>
      <c r="C19" s="5"/>
      <c r="D19" s="5"/>
      <c r="E19" s="5"/>
      <c r="F19" s="5"/>
      <c r="G19" s="5"/>
      <c r="H19" s="5"/>
      <c r="I19" s="5"/>
      <c r="J19" s="5"/>
      <c r="K19" s="5"/>
      <c r="L19" s="5"/>
      <c r="M19" s="5"/>
      <c r="N19" s="5"/>
      <c r="O19" s="5"/>
      <c r="P19" s="5"/>
      <c r="Q19" s="5"/>
      <c r="R19" s="5"/>
      <c r="S19" s="5"/>
      <c r="T19" s="5"/>
      <c r="U19" s="5"/>
    </row>
    <row r="20" ht="39.75" customHeight="1">
      <c r="A20" s="17" t="s">
        <v>18</v>
      </c>
      <c r="B20" s="5"/>
      <c r="C20" s="5"/>
      <c r="D20" s="5"/>
      <c r="E20" s="5"/>
      <c r="F20" s="5"/>
      <c r="G20" s="5"/>
      <c r="H20" s="5"/>
      <c r="I20" s="5"/>
      <c r="J20" s="5"/>
      <c r="K20" s="5"/>
      <c r="L20" s="5"/>
      <c r="M20" s="5"/>
      <c r="N20" s="5"/>
      <c r="O20" s="5"/>
      <c r="P20" s="5"/>
      <c r="Q20" s="5"/>
      <c r="R20" s="5"/>
      <c r="S20" s="5"/>
      <c r="T20" s="5"/>
      <c r="U20" s="5"/>
    </row>
    <row r="21" ht="21.0" customHeight="1">
      <c r="A21" s="18" t="s">
        <v>19</v>
      </c>
      <c r="B21" s="5"/>
      <c r="C21" s="5"/>
      <c r="D21" s="5"/>
      <c r="E21" s="5"/>
      <c r="F21" s="5"/>
      <c r="G21" s="5"/>
      <c r="H21" s="5"/>
      <c r="I21" s="5"/>
      <c r="J21" s="5"/>
      <c r="K21" s="5"/>
      <c r="L21" s="5"/>
      <c r="M21" s="5"/>
      <c r="N21" s="5"/>
      <c r="O21" s="5"/>
      <c r="P21" s="5"/>
      <c r="Q21" s="5"/>
      <c r="R21" s="5"/>
      <c r="S21" s="5"/>
      <c r="T21" s="5"/>
      <c r="U21" s="5"/>
    </row>
    <row r="22" ht="21.0" customHeight="1">
      <c r="A22" s="18" t="s">
        <v>20</v>
      </c>
      <c r="B22" s="5"/>
      <c r="C22" s="5"/>
      <c r="D22" s="5"/>
      <c r="E22" s="5"/>
      <c r="F22" s="5"/>
      <c r="G22" s="5"/>
      <c r="H22" s="5"/>
      <c r="I22" s="5"/>
      <c r="J22" s="5"/>
      <c r="K22" s="5"/>
      <c r="L22" s="5"/>
      <c r="M22" s="5"/>
      <c r="N22" s="5"/>
      <c r="O22" s="5"/>
      <c r="P22" s="5"/>
      <c r="Q22" s="5"/>
      <c r="R22" s="5"/>
      <c r="S22" s="5"/>
      <c r="T22" s="5"/>
      <c r="U22" s="5"/>
    </row>
    <row r="23" ht="21.0" customHeight="1">
      <c r="A23" s="19" t="s">
        <v>21</v>
      </c>
      <c r="B23" s="5"/>
      <c r="C23" s="5"/>
      <c r="D23" s="5"/>
      <c r="E23" s="5"/>
      <c r="F23" s="5"/>
      <c r="G23" s="5"/>
      <c r="H23" s="5"/>
      <c r="I23" s="5"/>
      <c r="J23" s="5"/>
      <c r="K23" s="5"/>
      <c r="L23" s="5"/>
      <c r="M23" s="5"/>
      <c r="N23" s="5"/>
      <c r="O23" s="5"/>
      <c r="P23" s="5"/>
      <c r="Q23" s="5"/>
      <c r="R23" s="5"/>
      <c r="S23" s="5"/>
      <c r="T23" s="5"/>
      <c r="U23" s="5"/>
    </row>
    <row r="24" ht="127.5" customHeight="1">
      <c r="A24" s="4" t="s">
        <v>22</v>
      </c>
      <c r="B24" s="5"/>
      <c r="C24" s="5"/>
      <c r="D24" s="5"/>
      <c r="E24" s="5"/>
      <c r="F24" s="5"/>
      <c r="G24" s="5"/>
      <c r="H24" s="5"/>
      <c r="I24" s="5"/>
      <c r="J24" s="5"/>
      <c r="K24" s="5"/>
      <c r="L24" s="5"/>
      <c r="M24" s="5"/>
      <c r="N24" s="5"/>
      <c r="O24" s="5"/>
      <c r="P24" s="5"/>
      <c r="Q24" s="5"/>
      <c r="R24" s="5"/>
      <c r="S24" s="5"/>
      <c r="T24" s="5"/>
      <c r="U24" s="5"/>
    </row>
    <row r="25" ht="21.0" customHeight="1">
      <c r="A25" s="10" t="s">
        <v>23</v>
      </c>
      <c r="B25" s="5"/>
      <c r="C25" s="5"/>
      <c r="D25" s="5"/>
      <c r="E25" s="5"/>
      <c r="F25" s="5"/>
      <c r="G25" s="5"/>
      <c r="H25" s="5"/>
      <c r="I25" s="5"/>
      <c r="J25" s="5"/>
      <c r="K25" s="5"/>
      <c r="L25" s="5"/>
      <c r="M25" s="5"/>
      <c r="N25" s="5"/>
      <c r="O25" s="5"/>
      <c r="P25" s="5"/>
      <c r="Q25" s="5"/>
      <c r="R25" s="5"/>
      <c r="S25" s="5"/>
      <c r="T25" s="5"/>
      <c r="U25" s="5"/>
    </row>
    <row r="26" ht="70.5" customHeight="1">
      <c r="A26" s="14" t="s">
        <v>24</v>
      </c>
      <c r="B26" s="5"/>
      <c r="C26" s="5"/>
      <c r="D26" s="5"/>
      <c r="E26" s="5"/>
      <c r="F26" s="5"/>
      <c r="G26" s="5"/>
      <c r="H26" s="5"/>
      <c r="I26" s="5"/>
      <c r="J26" s="5"/>
      <c r="K26" s="5"/>
      <c r="L26" s="5"/>
      <c r="M26" s="5"/>
      <c r="N26" s="5"/>
      <c r="O26" s="5"/>
      <c r="P26" s="5"/>
      <c r="Q26" s="5"/>
      <c r="R26" s="5"/>
      <c r="S26" s="5"/>
      <c r="T26" s="5"/>
      <c r="U26" s="5"/>
    </row>
    <row r="27" ht="21.0" customHeight="1">
      <c r="A27" s="20" t="s">
        <v>25</v>
      </c>
      <c r="B27" s="21"/>
      <c r="C27" s="21"/>
      <c r="D27" s="21"/>
      <c r="E27" s="21"/>
      <c r="F27" s="21"/>
      <c r="G27" s="21"/>
      <c r="H27" s="21"/>
      <c r="I27" s="21"/>
      <c r="J27" s="21"/>
      <c r="K27" s="21"/>
      <c r="L27" s="21"/>
      <c r="M27" s="21"/>
      <c r="N27" s="21"/>
      <c r="O27" s="21"/>
      <c r="P27" s="21"/>
      <c r="Q27" s="21"/>
      <c r="R27" s="21"/>
      <c r="S27" s="21"/>
      <c r="T27" s="21"/>
      <c r="U27" s="21"/>
    </row>
    <row r="28" ht="97.5" customHeight="1">
      <c r="A28" s="22" t="s">
        <v>26</v>
      </c>
      <c r="B28" s="5"/>
      <c r="C28" s="5"/>
      <c r="D28" s="5"/>
      <c r="E28" s="5"/>
      <c r="F28" s="5"/>
      <c r="G28" s="5"/>
      <c r="H28" s="5"/>
      <c r="I28" s="5"/>
      <c r="J28" s="5"/>
      <c r="K28" s="5"/>
      <c r="L28" s="5"/>
      <c r="M28" s="5"/>
      <c r="N28" s="5"/>
      <c r="O28" s="5"/>
      <c r="P28" s="5"/>
      <c r="Q28" s="5"/>
      <c r="R28" s="5"/>
      <c r="S28" s="5"/>
      <c r="T28" s="5"/>
      <c r="U28" s="5"/>
    </row>
    <row r="29" ht="21.0" customHeight="1">
      <c r="A29" s="23" t="s">
        <v>27</v>
      </c>
      <c r="B29" s="15"/>
      <c r="C29" s="15"/>
      <c r="D29" s="15"/>
      <c r="E29" s="15"/>
      <c r="F29" s="15"/>
      <c r="G29" s="15"/>
      <c r="H29" s="15"/>
      <c r="I29" s="15"/>
      <c r="J29" s="15"/>
      <c r="K29" s="15"/>
      <c r="L29" s="15"/>
      <c r="M29" s="15"/>
      <c r="N29" s="15"/>
      <c r="O29" s="15"/>
      <c r="P29" s="15"/>
      <c r="Q29" s="15"/>
      <c r="R29" s="15"/>
      <c r="S29" s="15"/>
      <c r="T29" s="15"/>
      <c r="U29" s="15"/>
    </row>
    <row r="30" ht="21.0" customHeight="1">
      <c r="A30" s="24" t="s">
        <v>28</v>
      </c>
      <c r="B30" s="1"/>
      <c r="C30" s="1"/>
      <c r="D30" s="1"/>
      <c r="E30" s="1"/>
      <c r="F30" s="1"/>
      <c r="G30" s="1"/>
      <c r="H30" s="1"/>
      <c r="I30" s="1"/>
      <c r="J30" s="1"/>
      <c r="K30" s="1"/>
      <c r="L30" s="1"/>
      <c r="M30" s="1"/>
      <c r="N30" s="1"/>
      <c r="O30" s="1"/>
      <c r="P30" s="1"/>
      <c r="Q30" s="1"/>
      <c r="R30" s="1"/>
      <c r="S30" s="1"/>
      <c r="T30" s="1"/>
      <c r="U30" s="1"/>
    </row>
    <row r="31" ht="21.0" customHeight="1">
      <c r="A31" s="24" t="s">
        <v>29</v>
      </c>
      <c r="B31" s="1"/>
      <c r="C31" s="1"/>
      <c r="D31" s="1"/>
      <c r="E31" s="1"/>
      <c r="F31" s="1"/>
      <c r="G31" s="1"/>
      <c r="H31" s="1"/>
      <c r="I31" s="1"/>
      <c r="J31" s="1"/>
      <c r="K31" s="1"/>
      <c r="L31" s="1"/>
      <c r="M31" s="1"/>
      <c r="N31" s="1"/>
      <c r="O31" s="1"/>
      <c r="P31" s="1"/>
      <c r="Q31" s="1"/>
      <c r="R31" s="1"/>
      <c r="S31" s="1"/>
      <c r="T31" s="1"/>
      <c r="U31" s="1"/>
    </row>
    <row r="32" ht="21.0" customHeight="1">
      <c r="A32" s="24" t="s">
        <v>30</v>
      </c>
      <c r="B32" s="5"/>
      <c r="C32" s="5"/>
      <c r="D32" s="5"/>
      <c r="E32" s="5"/>
      <c r="F32" s="5"/>
      <c r="G32" s="5"/>
      <c r="H32" s="5"/>
      <c r="I32" s="5"/>
      <c r="J32" s="5"/>
      <c r="K32" s="5"/>
      <c r="L32" s="5"/>
      <c r="M32" s="5"/>
      <c r="N32" s="5"/>
      <c r="O32" s="5"/>
      <c r="P32" s="5"/>
      <c r="Q32" s="5"/>
      <c r="R32" s="5"/>
      <c r="S32" s="5"/>
      <c r="T32" s="5"/>
      <c r="U32" s="5"/>
    </row>
    <row r="33" ht="21.0" customHeight="1">
      <c r="A33" s="24" t="s">
        <v>31</v>
      </c>
      <c r="B33" s="5"/>
      <c r="C33" s="5"/>
      <c r="D33" s="5"/>
      <c r="E33" s="5"/>
      <c r="F33" s="5"/>
      <c r="G33" s="5"/>
      <c r="H33" s="5"/>
      <c r="I33" s="5"/>
      <c r="J33" s="5"/>
      <c r="K33" s="5"/>
      <c r="L33" s="5"/>
      <c r="M33" s="5"/>
      <c r="N33" s="5"/>
      <c r="O33" s="5"/>
      <c r="P33" s="5"/>
      <c r="Q33" s="5"/>
      <c r="R33" s="5"/>
      <c r="S33" s="5"/>
      <c r="T33" s="5"/>
      <c r="U33" s="5"/>
    </row>
    <row r="34" ht="21.0" customHeight="1">
      <c r="A34" s="24" t="s">
        <v>32</v>
      </c>
      <c r="B34" s="5"/>
      <c r="C34" s="5"/>
      <c r="D34" s="5"/>
      <c r="E34" s="5"/>
      <c r="F34" s="5"/>
      <c r="G34" s="5"/>
      <c r="H34" s="5"/>
      <c r="I34" s="5"/>
      <c r="J34" s="5"/>
      <c r="K34" s="5"/>
      <c r="L34" s="5"/>
      <c r="M34" s="5"/>
      <c r="N34" s="5"/>
      <c r="O34" s="5"/>
      <c r="P34" s="5"/>
      <c r="Q34" s="5"/>
      <c r="R34" s="5"/>
      <c r="S34" s="5"/>
      <c r="T34" s="5"/>
      <c r="U34" s="5"/>
    </row>
    <row r="35" ht="21.0" customHeight="1">
      <c r="A35" s="10" t="s">
        <v>33</v>
      </c>
      <c r="B35" s="5"/>
      <c r="C35" s="5"/>
      <c r="D35" s="5"/>
      <c r="E35" s="5"/>
      <c r="F35" s="5"/>
      <c r="G35" s="5"/>
      <c r="H35" s="5"/>
      <c r="I35" s="5"/>
      <c r="J35" s="5"/>
      <c r="K35" s="5"/>
      <c r="L35" s="5"/>
      <c r="M35" s="5"/>
      <c r="N35" s="5"/>
      <c r="O35" s="5"/>
      <c r="P35" s="5"/>
      <c r="Q35" s="5"/>
      <c r="R35" s="5"/>
      <c r="S35" s="5"/>
      <c r="T35" s="5"/>
      <c r="U35" s="5"/>
    </row>
    <row r="36" ht="21.0" customHeight="1">
      <c r="A36" s="25" t="s">
        <v>34</v>
      </c>
      <c r="B36" s="15"/>
      <c r="C36" s="15"/>
      <c r="D36" s="15"/>
      <c r="E36" s="15"/>
      <c r="F36" s="15"/>
      <c r="G36" s="15"/>
      <c r="H36" s="15"/>
      <c r="I36" s="15"/>
      <c r="J36" s="15"/>
      <c r="K36" s="15"/>
      <c r="L36" s="15"/>
      <c r="M36" s="15"/>
      <c r="N36" s="15"/>
      <c r="O36" s="15"/>
      <c r="P36" s="15"/>
      <c r="Q36" s="15"/>
      <c r="R36" s="15"/>
      <c r="S36" s="15"/>
      <c r="T36" s="15"/>
      <c r="U36" s="15"/>
    </row>
    <row r="37" ht="145.5" customHeight="1">
      <c r="A37" s="26" t="s">
        <v>35</v>
      </c>
      <c r="B37" s="27"/>
      <c r="C37" s="27"/>
      <c r="D37" s="27"/>
      <c r="E37" s="27"/>
      <c r="F37" s="27"/>
      <c r="G37" s="27"/>
      <c r="H37" s="27"/>
      <c r="I37" s="27"/>
      <c r="J37" s="27"/>
      <c r="K37" s="27"/>
      <c r="L37" s="27"/>
      <c r="M37" s="27"/>
      <c r="N37" s="27"/>
      <c r="O37" s="27"/>
      <c r="P37" s="27"/>
      <c r="Q37" s="27"/>
      <c r="R37" s="27"/>
      <c r="S37" s="27"/>
      <c r="T37" s="27"/>
      <c r="U37" s="27"/>
    </row>
    <row r="38" ht="57.75" customHeight="1">
      <c r="A38" s="26" t="s">
        <v>36</v>
      </c>
      <c r="B38" s="27"/>
      <c r="C38" s="27"/>
      <c r="D38" s="27"/>
      <c r="E38" s="27"/>
      <c r="F38" s="27"/>
      <c r="G38" s="27"/>
      <c r="H38" s="27"/>
      <c r="I38" s="27"/>
      <c r="J38" s="27"/>
      <c r="K38" s="27"/>
      <c r="L38" s="27"/>
      <c r="M38" s="27"/>
      <c r="N38" s="27"/>
      <c r="O38" s="27"/>
      <c r="P38" s="27"/>
      <c r="Q38" s="27"/>
      <c r="R38" s="27"/>
      <c r="S38" s="27"/>
      <c r="T38" s="27"/>
      <c r="U38" s="27"/>
    </row>
    <row r="39" ht="64.5" customHeight="1">
      <c r="A39" s="26" t="s">
        <v>37</v>
      </c>
      <c r="B39" s="27"/>
      <c r="C39" s="27"/>
      <c r="D39" s="27"/>
      <c r="E39" s="27"/>
      <c r="F39" s="27"/>
      <c r="G39" s="27"/>
      <c r="H39" s="27"/>
      <c r="I39" s="27"/>
      <c r="J39" s="27"/>
      <c r="K39" s="27"/>
      <c r="L39" s="27"/>
      <c r="M39" s="27"/>
      <c r="N39" s="27"/>
      <c r="O39" s="27"/>
      <c r="P39" s="27"/>
      <c r="Q39" s="27"/>
      <c r="R39" s="27"/>
      <c r="S39" s="27"/>
      <c r="T39" s="27"/>
      <c r="U39" s="27"/>
    </row>
    <row r="40" ht="93.0" customHeight="1">
      <c r="A40" s="26" t="s">
        <v>38</v>
      </c>
      <c r="B40" s="27"/>
      <c r="C40" s="27"/>
      <c r="D40" s="27"/>
      <c r="E40" s="27"/>
      <c r="F40" s="27"/>
      <c r="G40" s="27"/>
      <c r="H40" s="27"/>
      <c r="I40" s="27"/>
      <c r="J40" s="27"/>
      <c r="K40" s="27"/>
      <c r="L40" s="27"/>
      <c r="M40" s="27"/>
      <c r="N40" s="27"/>
      <c r="O40" s="27"/>
      <c r="P40" s="27"/>
      <c r="Q40" s="27"/>
      <c r="R40" s="27"/>
      <c r="S40" s="27"/>
      <c r="T40" s="27"/>
      <c r="U40" s="27"/>
    </row>
    <row r="41" ht="28.5" customHeight="1">
      <c r="A41" s="26" t="s">
        <v>39</v>
      </c>
      <c r="B41" s="27"/>
      <c r="C41" s="27"/>
      <c r="D41" s="27"/>
      <c r="E41" s="27"/>
      <c r="F41" s="27"/>
      <c r="G41" s="27"/>
      <c r="H41" s="27"/>
      <c r="I41" s="27"/>
      <c r="J41" s="27"/>
      <c r="K41" s="27"/>
      <c r="L41" s="27"/>
      <c r="M41" s="27"/>
      <c r="N41" s="27"/>
      <c r="O41" s="27"/>
      <c r="P41" s="27"/>
      <c r="Q41" s="27"/>
      <c r="R41" s="27"/>
      <c r="S41" s="27"/>
      <c r="T41" s="27"/>
      <c r="U41" s="27"/>
    </row>
    <row r="42" ht="26.25" customHeight="1">
      <c r="A42" s="28" t="s">
        <v>40</v>
      </c>
      <c r="B42" s="27"/>
      <c r="C42" s="27"/>
      <c r="D42" s="27"/>
      <c r="E42" s="27"/>
      <c r="F42" s="27"/>
      <c r="G42" s="27"/>
      <c r="H42" s="27"/>
      <c r="I42" s="27"/>
      <c r="J42" s="27"/>
      <c r="K42" s="27"/>
      <c r="L42" s="27"/>
      <c r="M42" s="27"/>
      <c r="N42" s="27"/>
      <c r="O42" s="27"/>
      <c r="P42" s="27"/>
      <c r="Q42" s="27"/>
      <c r="R42" s="27"/>
      <c r="S42" s="27"/>
      <c r="T42" s="27"/>
      <c r="U42" s="27"/>
    </row>
    <row r="43" ht="36.0" customHeight="1">
      <c r="A43" s="26" t="s">
        <v>41</v>
      </c>
      <c r="B43" s="27"/>
      <c r="C43" s="27"/>
      <c r="D43" s="27"/>
      <c r="E43" s="27"/>
      <c r="F43" s="27"/>
      <c r="G43" s="27"/>
      <c r="H43" s="27"/>
      <c r="I43" s="27"/>
      <c r="J43" s="27"/>
      <c r="K43" s="27"/>
      <c r="L43" s="27"/>
      <c r="M43" s="27"/>
      <c r="N43" s="27"/>
      <c r="O43" s="27"/>
      <c r="P43" s="27"/>
      <c r="Q43" s="27"/>
      <c r="R43" s="27"/>
      <c r="S43" s="27"/>
      <c r="T43" s="27"/>
      <c r="U43" s="27"/>
    </row>
    <row r="44" ht="20.25" customHeight="1">
      <c r="A44" s="26" t="s">
        <v>42</v>
      </c>
      <c r="B44" s="27"/>
      <c r="C44" s="27"/>
      <c r="D44" s="27"/>
      <c r="E44" s="27"/>
      <c r="F44" s="27"/>
      <c r="G44" s="27"/>
      <c r="H44" s="27"/>
      <c r="I44" s="27"/>
      <c r="J44" s="27"/>
      <c r="K44" s="27"/>
      <c r="L44" s="27"/>
      <c r="M44" s="27"/>
      <c r="N44" s="27"/>
      <c r="O44" s="27"/>
      <c r="P44" s="27"/>
      <c r="Q44" s="27"/>
      <c r="R44" s="27"/>
      <c r="S44" s="27"/>
      <c r="T44" s="27"/>
      <c r="U44" s="27"/>
    </row>
    <row r="45" ht="21.75" customHeight="1">
      <c r="A45" s="26" t="s">
        <v>43</v>
      </c>
      <c r="B45" s="27"/>
      <c r="C45" s="27"/>
      <c r="D45" s="27"/>
      <c r="E45" s="27"/>
      <c r="F45" s="27"/>
      <c r="G45" s="27"/>
      <c r="H45" s="27"/>
      <c r="I45" s="27"/>
      <c r="J45" s="27"/>
      <c r="K45" s="27"/>
      <c r="L45" s="27"/>
      <c r="M45" s="27"/>
      <c r="N45" s="27"/>
      <c r="O45" s="27"/>
      <c r="P45" s="27"/>
      <c r="Q45" s="27"/>
      <c r="R45" s="27"/>
      <c r="S45" s="27"/>
      <c r="T45" s="27"/>
      <c r="U45" s="27"/>
    </row>
    <row r="46" ht="24.75" customHeight="1">
      <c r="A46" s="28" t="s">
        <v>44</v>
      </c>
      <c r="B46" s="27"/>
      <c r="C46" s="27"/>
      <c r="D46" s="27"/>
      <c r="E46" s="27"/>
      <c r="F46" s="27"/>
      <c r="G46" s="27"/>
      <c r="H46" s="27"/>
      <c r="I46" s="27"/>
      <c r="J46" s="27"/>
      <c r="K46" s="27"/>
      <c r="L46" s="27"/>
      <c r="M46" s="27"/>
      <c r="N46" s="27"/>
      <c r="O46" s="27"/>
      <c r="P46" s="27"/>
      <c r="Q46" s="27"/>
      <c r="R46" s="27"/>
      <c r="S46" s="27"/>
      <c r="T46" s="27"/>
      <c r="U46" s="27"/>
    </row>
    <row r="47" ht="17.25" customHeight="1">
      <c r="A47" s="28" t="s">
        <v>45</v>
      </c>
      <c r="B47" s="27"/>
      <c r="C47" s="27"/>
      <c r="D47" s="27"/>
      <c r="E47" s="27"/>
      <c r="F47" s="27"/>
      <c r="G47" s="27"/>
      <c r="H47" s="27"/>
      <c r="I47" s="27"/>
      <c r="J47" s="27"/>
      <c r="K47" s="27"/>
      <c r="L47" s="27"/>
      <c r="M47" s="27"/>
      <c r="N47" s="27"/>
      <c r="O47" s="27"/>
      <c r="P47" s="27"/>
      <c r="Q47" s="27"/>
      <c r="R47" s="27"/>
      <c r="S47" s="27"/>
      <c r="T47" s="27"/>
      <c r="U47" s="27"/>
    </row>
    <row r="48" ht="35.25" customHeight="1">
      <c r="A48" s="28" t="s">
        <v>46</v>
      </c>
      <c r="B48" s="27"/>
      <c r="C48" s="27"/>
      <c r="D48" s="27"/>
      <c r="E48" s="27"/>
      <c r="F48" s="27"/>
      <c r="G48" s="27"/>
      <c r="H48" s="27"/>
      <c r="I48" s="27"/>
      <c r="J48" s="27"/>
      <c r="K48" s="27"/>
      <c r="L48" s="27"/>
      <c r="M48" s="27"/>
      <c r="N48" s="27"/>
      <c r="O48" s="27"/>
      <c r="P48" s="27"/>
      <c r="Q48" s="27"/>
      <c r="R48" s="27"/>
      <c r="S48" s="27"/>
      <c r="T48" s="27"/>
      <c r="U48" s="27"/>
    </row>
    <row r="49" ht="57.0" customHeight="1">
      <c r="A49" s="28" t="s">
        <v>47</v>
      </c>
      <c r="B49" s="27"/>
      <c r="C49" s="27"/>
      <c r="D49" s="27"/>
      <c r="E49" s="27"/>
      <c r="F49" s="27"/>
      <c r="G49" s="27"/>
      <c r="H49" s="27"/>
      <c r="I49" s="27"/>
      <c r="J49" s="27"/>
      <c r="K49" s="27"/>
      <c r="L49" s="27"/>
      <c r="M49" s="27"/>
      <c r="N49" s="27"/>
      <c r="O49" s="27"/>
      <c r="P49" s="27"/>
      <c r="Q49" s="27"/>
      <c r="R49" s="27"/>
      <c r="S49" s="27"/>
      <c r="T49" s="27"/>
      <c r="U49" s="27"/>
    </row>
    <row r="50" ht="62.25" customHeight="1">
      <c r="A50" s="28" t="s">
        <v>48</v>
      </c>
      <c r="B50" s="27"/>
      <c r="C50" s="27"/>
      <c r="D50" s="27"/>
      <c r="E50" s="27"/>
      <c r="F50" s="27"/>
      <c r="G50" s="27"/>
      <c r="H50" s="27"/>
      <c r="I50" s="27"/>
      <c r="J50" s="27"/>
      <c r="K50" s="27"/>
      <c r="L50" s="27"/>
      <c r="M50" s="27"/>
      <c r="N50" s="27"/>
      <c r="O50" s="27"/>
      <c r="P50" s="27"/>
      <c r="Q50" s="27"/>
      <c r="R50" s="27"/>
      <c r="S50" s="27"/>
      <c r="T50" s="27"/>
      <c r="U50" s="27"/>
    </row>
    <row r="51" ht="122.25" customHeight="1">
      <c r="A51" s="28" t="s">
        <v>49</v>
      </c>
      <c r="B51" s="27"/>
      <c r="C51" s="27"/>
      <c r="D51" s="27"/>
      <c r="E51" s="27"/>
      <c r="F51" s="27"/>
      <c r="G51" s="27"/>
      <c r="H51" s="27"/>
      <c r="I51" s="27"/>
      <c r="J51" s="27"/>
      <c r="K51" s="27"/>
      <c r="L51" s="27"/>
      <c r="M51" s="27"/>
      <c r="N51" s="27"/>
      <c r="O51" s="27"/>
      <c r="P51" s="27"/>
      <c r="Q51" s="27"/>
      <c r="R51" s="27"/>
      <c r="S51" s="27"/>
      <c r="T51" s="27"/>
      <c r="U51" s="27"/>
    </row>
    <row r="52" ht="69.75" customHeight="1">
      <c r="A52" s="28" t="s">
        <v>50</v>
      </c>
      <c r="B52" s="27"/>
      <c r="C52" s="27"/>
      <c r="D52" s="27"/>
      <c r="E52" s="27"/>
      <c r="F52" s="27"/>
      <c r="G52" s="27"/>
      <c r="H52" s="27"/>
      <c r="I52" s="27"/>
      <c r="J52" s="27"/>
      <c r="K52" s="27"/>
      <c r="L52" s="27"/>
      <c r="M52" s="27"/>
      <c r="N52" s="27"/>
      <c r="O52" s="27"/>
      <c r="P52" s="27"/>
      <c r="Q52" s="27"/>
      <c r="R52" s="27"/>
      <c r="S52" s="27"/>
      <c r="T52" s="27"/>
      <c r="U52" s="27"/>
    </row>
    <row r="53" ht="24.0" customHeight="1">
      <c r="A53" s="28" t="s">
        <v>51</v>
      </c>
      <c r="B53" s="27"/>
      <c r="C53" s="27"/>
      <c r="D53" s="27"/>
      <c r="E53" s="27"/>
      <c r="F53" s="27"/>
      <c r="G53" s="27"/>
      <c r="H53" s="27"/>
      <c r="I53" s="27"/>
      <c r="J53" s="27"/>
      <c r="K53" s="27"/>
      <c r="L53" s="27"/>
      <c r="M53" s="27"/>
      <c r="N53" s="27"/>
      <c r="O53" s="27"/>
      <c r="P53" s="27"/>
      <c r="Q53" s="27"/>
      <c r="R53" s="27"/>
      <c r="S53" s="27"/>
      <c r="T53" s="27"/>
      <c r="U53" s="27"/>
    </row>
    <row r="54" ht="23.25" customHeight="1">
      <c r="A54" s="28" t="s">
        <v>52</v>
      </c>
      <c r="B54" s="27"/>
      <c r="C54" s="27"/>
      <c r="D54" s="27"/>
      <c r="E54" s="27"/>
      <c r="F54" s="27"/>
      <c r="G54" s="27"/>
      <c r="H54" s="27"/>
      <c r="I54" s="27"/>
      <c r="J54" s="27"/>
      <c r="K54" s="27"/>
      <c r="L54" s="27"/>
      <c r="M54" s="27"/>
      <c r="N54" s="27"/>
      <c r="O54" s="27"/>
      <c r="P54" s="27"/>
      <c r="Q54" s="27"/>
      <c r="R54" s="27"/>
      <c r="S54" s="27"/>
      <c r="T54" s="27"/>
      <c r="U54" s="27"/>
    </row>
    <row r="55" ht="101.25" customHeight="1">
      <c r="A55" s="28" t="s">
        <v>53</v>
      </c>
      <c r="B55" s="5"/>
      <c r="C55" s="5"/>
      <c r="D55" s="5"/>
      <c r="E55" s="5"/>
      <c r="F55" s="5"/>
      <c r="G55" s="5"/>
      <c r="H55" s="5"/>
      <c r="I55" s="5"/>
      <c r="J55" s="5"/>
      <c r="K55" s="5"/>
      <c r="L55" s="5"/>
      <c r="M55" s="5"/>
      <c r="N55" s="5"/>
      <c r="O55" s="5"/>
      <c r="P55" s="5"/>
      <c r="Q55" s="5"/>
      <c r="R55" s="5"/>
      <c r="S55" s="5"/>
      <c r="T55" s="5"/>
      <c r="U55" s="5"/>
    </row>
    <row r="56" ht="51.75" customHeight="1">
      <c r="A56" s="28" t="s">
        <v>54</v>
      </c>
      <c r="B56" s="5"/>
      <c r="C56" s="5"/>
      <c r="D56" s="5"/>
      <c r="E56" s="5"/>
      <c r="F56" s="5"/>
      <c r="G56" s="5"/>
      <c r="H56" s="5"/>
      <c r="I56" s="5"/>
      <c r="J56" s="5"/>
      <c r="K56" s="5"/>
      <c r="L56" s="5"/>
      <c r="M56" s="5"/>
      <c r="N56" s="5"/>
      <c r="O56" s="5"/>
      <c r="P56" s="5"/>
      <c r="Q56" s="5"/>
      <c r="R56" s="5"/>
      <c r="S56" s="5"/>
      <c r="T56" s="5"/>
      <c r="U56" s="5"/>
    </row>
    <row r="57" ht="89.25" customHeight="1">
      <c r="A57" s="28" t="s">
        <v>55</v>
      </c>
      <c r="B57" s="5"/>
      <c r="C57" s="5"/>
      <c r="D57" s="5"/>
      <c r="E57" s="5"/>
      <c r="F57" s="5"/>
      <c r="G57" s="5"/>
      <c r="H57" s="5"/>
      <c r="I57" s="5"/>
      <c r="J57" s="5"/>
      <c r="K57" s="5"/>
      <c r="L57" s="5"/>
      <c r="M57" s="5"/>
      <c r="N57" s="5"/>
      <c r="O57" s="5"/>
      <c r="P57" s="5"/>
      <c r="Q57" s="5"/>
      <c r="R57" s="5"/>
      <c r="S57" s="5"/>
      <c r="T57" s="5"/>
      <c r="U57" s="5"/>
    </row>
    <row r="58" ht="32.25" customHeight="1">
      <c r="A58" s="28" t="s">
        <v>56</v>
      </c>
      <c r="B58" s="5"/>
      <c r="C58" s="5"/>
      <c r="D58" s="5"/>
      <c r="E58" s="5"/>
      <c r="F58" s="5"/>
      <c r="G58" s="5"/>
      <c r="H58" s="5"/>
      <c r="I58" s="5"/>
      <c r="J58" s="5"/>
      <c r="K58" s="5"/>
      <c r="L58" s="5"/>
      <c r="M58" s="5"/>
      <c r="N58" s="5"/>
      <c r="O58" s="5"/>
      <c r="P58" s="5"/>
      <c r="Q58" s="5"/>
      <c r="R58" s="5"/>
      <c r="S58" s="5"/>
      <c r="T58" s="5"/>
      <c r="U58" s="5"/>
    </row>
    <row r="59" ht="15.75" hidden="1" customHeight="1">
      <c r="A59" s="29"/>
      <c r="B59" s="1"/>
      <c r="C59" s="1"/>
      <c r="D59" s="1"/>
      <c r="E59" s="1"/>
      <c r="F59" s="1"/>
      <c r="G59" s="1"/>
      <c r="H59" s="1"/>
      <c r="I59" s="1"/>
      <c r="J59" s="1"/>
      <c r="K59" s="1"/>
      <c r="L59" s="1"/>
      <c r="M59" s="1"/>
      <c r="N59" s="1"/>
      <c r="O59" s="1"/>
      <c r="P59" s="1"/>
      <c r="Q59" s="1"/>
      <c r="R59" s="1"/>
      <c r="S59" s="1"/>
      <c r="T59" s="1"/>
      <c r="U59" s="1"/>
    </row>
    <row r="60" ht="15.75" hidden="1" customHeight="1">
      <c r="A60" s="29"/>
      <c r="B60" s="1"/>
      <c r="C60" s="1"/>
      <c r="D60" s="1"/>
      <c r="E60" s="1"/>
      <c r="F60" s="1"/>
      <c r="G60" s="1"/>
      <c r="H60" s="1"/>
      <c r="I60" s="1"/>
      <c r="J60" s="1"/>
      <c r="K60" s="1"/>
      <c r="L60" s="1"/>
      <c r="M60" s="1"/>
      <c r="N60" s="1"/>
      <c r="O60" s="1"/>
      <c r="P60" s="1"/>
      <c r="Q60" s="1"/>
      <c r="R60" s="1"/>
      <c r="S60" s="1"/>
      <c r="T60" s="1"/>
      <c r="U60" s="1"/>
    </row>
    <row r="61" ht="15.75" hidden="1" customHeight="1">
      <c r="A61" s="29"/>
      <c r="B61" s="1"/>
      <c r="C61" s="1"/>
      <c r="D61" s="1"/>
      <c r="E61" s="1"/>
      <c r="F61" s="1"/>
      <c r="G61" s="1"/>
      <c r="H61" s="1"/>
      <c r="I61" s="1"/>
      <c r="J61" s="1"/>
      <c r="K61" s="1"/>
      <c r="L61" s="1"/>
      <c r="M61" s="1"/>
      <c r="N61" s="1"/>
      <c r="O61" s="1"/>
      <c r="P61" s="1"/>
      <c r="Q61" s="1"/>
      <c r="R61" s="1"/>
      <c r="S61" s="1"/>
      <c r="T61" s="1"/>
      <c r="U61" s="1"/>
    </row>
    <row r="62" ht="15.75" customHeight="1">
      <c r="A62" s="30"/>
      <c r="B62" s="30"/>
      <c r="C62" s="30"/>
      <c r="D62" s="30"/>
      <c r="E62" s="30"/>
      <c r="F62" s="30"/>
      <c r="G62" s="30"/>
      <c r="H62" s="30"/>
      <c r="I62" s="30"/>
      <c r="J62" s="30"/>
      <c r="K62" s="30"/>
      <c r="L62" s="30"/>
      <c r="M62" s="30"/>
      <c r="N62" s="30"/>
      <c r="O62" s="30"/>
      <c r="P62" s="30"/>
      <c r="Q62" s="30"/>
      <c r="R62" s="30"/>
      <c r="S62" s="30"/>
      <c r="T62" s="30"/>
      <c r="U62" s="30"/>
    </row>
    <row r="63" ht="15.75" customHeight="1">
      <c r="A63" s="1"/>
      <c r="B63" s="1"/>
      <c r="C63" s="1"/>
      <c r="D63" s="1"/>
      <c r="E63" s="1"/>
      <c r="F63" s="1"/>
      <c r="G63" s="1"/>
      <c r="H63" s="1"/>
      <c r="I63" s="1"/>
      <c r="J63" s="1"/>
      <c r="K63" s="1"/>
      <c r="L63" s="1"/>
      <c r="M63" s="1"/>
      <c r="N63" s="1"/>
      <c r="O63" s="1"/>
      <c r="P63" s="1"/>
      <c r="Q63" s="1"/>
      <c r="R63" s="1"/>
      <c r="S63" s="1"/>
      <c r="T63" s="1"/>
      <c r="U63" s="1"/>
    </row>
    <row r="64" ht="15.75" customHeight="1">
      <c r="A64" s="1"/>
      <c r="B64" s="1"/>
      <c r="C64" s="1"/>
      <c r="D64" s="1"/>
      <c r="E64" s="1"/>
      <c r="F64" s="1"/>
      <c r="G64" s="1"/>
      <c r="H64" s="1"/>
      <c r="I64" s="1"/>
      <c r="J64" s="1"/>
      <c r="K64" s="1"/>
      <c r="L64" s="1"/>
      <c r="M64" s="1"/>
      <c r="N64" s="1"/>
      <c r="O64" s="1"/>
      <c r="P64" s="1"/>
      <c r="Q64" s="1"/>
      <c r="R64" s="1"/>
      <c r="S64" s="1"/>
      <c r="T64" s="1"/>
      <c r="U64" s="1"/>
    </row>
    <row r="65" ht="15.75" customHeight="1">
      <c r="A65" s="1"/>
      <c r="B65" s="1"/>
      <c r="C65" s="1"/>
      <c r="D65" s="1"/>
      <c r="E65" s="1"/>
      <c r="F65" s="1"/>
      <c r="G65" s="1"/>
      <c r="H65" s="1"/>
      <c r="I65" s="1"/>
      <c r="J65" s="1"/>
      <c r="K65" s="1"/>
      <c r="L65" s="1"/>
      <c r="M65" s="1"/>
      <c r="N65" s="1"/>
      <c r="O65" s="1"/>
      <c r="P65" s="1"/>
      <c r="Q65" s="1"/>
      <c r="R65" s="1"/>
      <c r="S65" s="1"/>
      <c r="T65" s="1"/>
      <c r="U65" s="1"/>
    </row>
    <row r="66" ht="15.75" customHeight="1">
      <c r="A66" s="1"/>
      <c r="B66" s="1"/>
      <c r="C66" s="1"/>
      <c r="D66" s="1"/>
      <c r="E66" s="1"/>
      <c r="F66" s="1"/>
      <c r="G66" s="1"/>
      <c r="H66" s="1"/>
      <c r="I66" s="1"/>
      <c r="J66" s="1"/>
      <c r="K66" s="1"/>
      <c r="L66" s="1"/>
      <c r="M66" s="1"/>
      <c r="N66" s="1"/>
      <c r="O66" s="1"/>
      <c r="P66" s="1"/>
      <c r="Q66" s="1"/>
      <c r="R66" s="1"/>
      <c r="S66" s="1"/>
      <c r="T66" s="1"/>
      <c r="U66" s="1"/>
    </row>
    <row r="67" ht="15.75" customHeight="1">
      <c r="A67" s="1"/>
      <c r="B67" s="1"/>
      <c r="C67" s="1"/>
      <c r="D67" s="1"/>
      <c r="E67" s="1"/>
      <c r="F67" s="1"/>
      <c r="G67" s="1"/>
      <c r="H67" s="1"/>
      <c r="I67" s="1"/>
      <c r="J67" s="1"/>
      <c r="K67" s="1"/>
      <c r="L67" s="1"/>
      <c r="M67" s="1"/>
      <c r="N67" s="1"/>
      <c r="O67" s="1"/>
      <c r="P67" s="1"/>
      <c r="Q67" s="1"/>
      <c r="R67" s="1"/>
      <c r="S67" s="1"/>
      <c r="T67" s="1"/>
      <c r="U67" s="1"/>
    </row>
    <row r="68" ht="15.75" customHeight="1">
      <c r="A68" s="1"/>
      <c r="B68" s="1"/>
      <c r="C68" s="1"/>
      <c r="D68" s="1"/>
      <c r="E68" s="1"/>
      <c r="F68" s="1"/>
      <c r="G68" s="1"/>
      <c r="H68" s="1"/>
      <c r="I68" s="1"/>
      <c r="J68" s="1"/>
      <c r="K68" s="1"/>
      <c r="L68" s="1"/>
      <c r="M68" s="1"/>
      <c r="N68" s="1"/>
      <c r="O68" s="1"/>
      <c r="P68" s="1"/>
      <c r="Q68" s="1"/>
      <c r="R68" s="1"/>
      <c r="S68" s="1"/>
      <c r="T68" s="1"/>
      <c r="U68" s="1"/>
    </row>
    <row r="69" ht="15.75" customHeight="1">
      <c r="A69" s="1"/>
      <c r="B69" s="1"/>
      <c r="C69" s="1"/>
      <c r="D69" s="1"/>
      <c r="E69" s="1"/>
      <c r="F69" s="1"/>
      <c r="G69" s="1"/>
      <c r="H69" s="1"/>
      <c r="I69" s="1"/>
      <c r="J69" s="1"/>
      <c r="K69" s="1"/>
      <c r="L69" s="1"/>
      <c r="M69" s="1"/>
      <c r="N69" s="1"/>
      <c r="O69" s="1"/>
      <c r="P69" s="1"/>
      <c r="Q69" s="1"/>
      <c r="R69" s="1"/>
      <c r="S69" s="1"/>
      <c r="T69" s="1"/>
      <c r="U69" s="1"/>
    </row>
    <row r="70" ht="15.75" customHeight="1">
      <c r="A70" s="1"/>
      <c r="B70" s="1"/>
      <c r="C70" s="1"/>
      <c r="D70" s="1"/>
      <c r="E70" s="1"/>
      <c r="F70" s="1"/>
      <c r="G70" s="1"/>
      <c r="H70" s="1"/>
      <c r="I70" s="1"/>
      <c r="J70" s="1"/>
      <c r="K70" s="1"/>
      <c r="L70" s="1"/>
      <c r="M70" s="1"/>
      <c r="N70" s="1"/>
      <c r="O70" s="1"/>
      <c r="P70" s="1"/>
      <c r="Q70" s="1"/>
      <c r="R70" s="1"/>
      <c r="S70" s="1"/>
      <c r="T70" s="1"/>
      <c r="U70" s="1"/>
    </row>
    <row r="71" ht="15.75" customHeight="1">
      <c r="A71" s="1"/>
      <c r="B71" s="1"/>
      <c r="C71" s="1"/>
      <c r="D71" s="1"/>
      <c r="E71" s="1"/>
      <c r="F71" s="1"/>
      <c r="G71" s="1"/>
      <c r="H71" s="1"/>
      <c r="I71" s="1"/>
      <c r="J71" s="1"/>
      <c r="K71" s="1"/>
      <c r="L71" s="1"/>
      <c r="M71" s="1"/>
      <c r="N71" s="1"/>
      <c r="O71" s="1"/>
      <c r="P71" s="1"/>
      <c r="Q71" s="1"/>
      <c r="R71" s="1"/>
      <c r="S71" s="1"/>
      <c r="T71" s="1"/>
      <c r="U71" s="1"/>
    </row>
    <row r="72" ht="15.75" customHeight="1">
      <c r="A72" s="1"/>
      <c r="B72" s="1"/>
      <c r="C72" s="1"/>
      <c r="D72" s="1"/>
      <c r="E72" s="1"/>
      <c r="F72" s="1"/>
      <c r="G72" s="1"/>
      <c r="H72" s="1"/>
      <c r="I72" s="1"/>
      <c r="J72" s="1"/>
      <c r="K72" s="1"/>
      <c r="L72" s="1"/>
      <c r="M72" s="1"/>
      <c r="N72" s="1"/>
      <c r="O72" s="1"/>
      <c r="P72" s="1"/>
      <c r="Q72" s="1"/>
      <c r="R72" s="1"/>
      <c r="S72" s="1"/>
      <c r="T72" s="1"/>
      <c r="U72" s="1"/>
    </row>
    <row r="73" ht="15.75" customHeight="1">
      <c r="A73" s="1"/>
      <c r="B73" s="1"/>
      <c r="C73" s="1"/>
      <c r="D73" s="1"/>
      <c r="E73" s="1"/>
      <c r="F73" s="1"/>
      <c r="G73" s="1"/>
      <c r="H73" s="1"/>
      <c r="I73" s="1"/>
      <c r="J73" s="1"/>
      <c r="K73" s="1"/>
      <c r="L73" s="1"/>
      <c r="M73" s="1"/>
      <c r="N73" s="1"/>
      <c r="O73" s="1"/>
      <c r="P73" s="1"/>
      <c r="Q73" s="1"/>
      <c r="R73" s="1"/>
      <c r="S73" s="1"/>
      <c r="T73" s="1"/>
      <c r="U73" s="1"/>
    </row>
    <row r="74" ht="15.75" customHeight="1">
      <c r="A74" s="1"/>
      <c r="B74" s="1"/>
      <c r="C74" s="1"/>
      <c r="D74" s="1"/>
      <c r="E74" s="1"/>
      <c r="F74" s="1"/>
      <c r="G74" s="1"/>
      <c r="H74" s="1"/>
      <c r="I74" s="1"/>
      <c r="J74" s="1"/>
      <c r="K74" s="1"/>
      <c r="L74" s="1"/>
      <c r="M74" s="1"/>
      <c r="N74" s="1"/>
      <c r="O74" s="1"/>
      <c r="P74" s="1"/>
      <c r="Q74" s="1"/>
      <c r="R74" s="1"/>
      <c r="S74" s="1"/>
      <c r="T74" s="1"/>
      <c r="U74" s="1"/>
    </row>
    <row r="75" ht="15.75" customHeight="1">
      <c r="A75" s="1"/>
      <c r="B75" s="1"/>
      <c r="C75" s="1"/>
      <c r="D75" s="1"/>
      <c r="E75" s="1"/>
      <c r="F75" s="1"/>
      <c r="G75" s="1"/>
      <c r="H75" s="1"/>
      <c r="I75" s="1"/>
      <c r="J75" s="1"/>
      <c r="K75" s="1"/>
      <c r="L75" s="1"/>
      <c r="M75" s="1"/>
      <c r="N75" s="1"/>
      <c r="O75" s="1"/>
      <c r="P75" s="1"/>
      <c r="Q75" s="1"/>
      <c r="R75" s="1"/>
      <c r="S75" s="1"/>
      <c r="T75" s="1"/>
      <c r="U75" s="1"/>
    </row>
    <row r="76" ht="15.75" customHeight="1">
      <c r="A76" s="1"/>
      <c r="B76" s="1"/>
      <c r="C76" s="1"/>
      <c r="D76" s="1"/>
      <c r="E76" s="1"/>
      <c r="F76" s="1"/>
      <c r="G76" s="1"/>
      <c r="H76" s="1"/>
      <c r="I76" s="1"/>
      <c r="J76" s="1"/>
      <c r="K76" s="1"/>
      <c r="L76" s="1"/>
      <c r="M76" s="1"/>
      <c r="N76" s="1"/>
      <c r="O76" s="1"/>
      <c r="P76" s="1"/>
      <c r="Q76" s="1"/>
      <c r="R76" s="1"/>
      <c r="S76" s="1"/>
      <c r="T76" s="1"/>
      <c r="U76" s="1"/>
    </row>
    <row r="77" ht="15.75" customHeight="1">
      <c r="A77" s="1"/>
      <c r="B77" s="1"/>
      <c r="C77" s="1"/>
      <c r="D77" s="1"/>
      <c r="E77" s="1"/>
      <c r="F77" s="1"/>
      <c r="G77" s="1"/>
      <c r="H77" s="1"/>
      <c r="I77" s="1"/>
      <c r="J77" s="1"/>
      <c r="K77" s="1"/>
      <c r="L77" s="1"/>
      <c r="M77" s="1"/>
      <c r="N77" s="1"/>
      <c r="O77" s="1"/>
      <c r="P77" s="1"/>
      <c r="Q77" s="1"/>
      <c r="R77" s="1"/>
      <c r="S77" s="1"/>
      <c r="T77" s="1"/>
      <c r="U77" s="1"/>
    </row>
    <row r="78" ht="15.75" customHeight="1">
      <c r="A78" s="1"/>
      <c r="B78" s="1"/>
      <c r="C78" s="1"/>
      <c r="D78" s="1"/>
      <c r="E78" s="1"/>
      <c r="F78" s="1"/>
      <c r="G78" s="1"/>
      <c r="H78" s="1"/>
      <c r="I78" s="1"/>
      <c r="J78" s="1"/>
      <c r="K78" s="1"/>
      <c r="L78" s="1"/>
      <c r="M78" s="1"/>
      <c r="N78" s="1"/>
      <c r="O78" s="1"/>
      <c r="P78" s="1"/>
      <c r="Q78" s="1"/>
      <c r="R78" s="1"/>
      <c r="S78" s="1"/>
      <c r="T78" s="1"/>
      <c r="U78" s="1"/>
    </row>
    <row r="79" ht="15.75" customHeight="1">
      <c r="A79" s="1"/>
      <c r="B79" s="1"/>
      <c r="C79" s="1"/>
      <c r="D79" s="1"/>
      <c r="E79" s="1"/>
      <c r="F79" s="1"/>
      <c r="G79" s="1"/>
      <c r="H79" s="1"/>
      <c r="I79" s="1"/>
      <c r="J79" s="1"/>
      <c r="K79" s="1"/>
      <c r="L79" s="1"/>
      <c r="M79" s="1"/>
      <c r="N79" s="1"/>
      <c r="O79" s="1"/>
      <c r="P79" s="1"/>
      <c r="Q79" s="1"/>
      <c r="R79" s="1"/>
      <c r="S79" s="1"/>
      <c r="T79" s="1"/>
      <c r="U79" s="1"/>
    </row>
    <row r="80" ht="15.75" customHeight="1">
      <c r="A80" s="1"/>
      <c r="B80" s="1"/>
      <c r="C80" s="1"/>
      <c r="D80" s="1"/>
      <c r="E80" s="1"/>
      <c r="F80" s="1"/>
      <c r="G80" s="1"/>
      <c r="H80" s="1"/>
      <c r="I80" s="1"/>
      <c r="J80" s="1"/>
      <c r="K80" s="1"/>
      <c r="L80" s="1"/>
      <c r="M80" s="1"/>
      <c r="N80" s="1"/>
      <c r="O80" s="1"/>
      <c r="P80" s="1"/>
      <c r="Q80" s="1"/>
      <c r="R80" s="1"/>
      <c r="S80" s="1"/>
      <c r="T80" s="1"/>
      <c r="U80" s="1"/>
    </row>
    <row r="81" ht="15.75" customHeight="1">
      <c r="A81" s="1"/>
      <c r="B81" s="1"/>
      <c r="C81" s="1"/>
      <c r="D81" s="1"/>
      <c r="E81" s="1"/>
      <c r="F81" s="1"/>
      <c r="G81" s="1"/>
      <c r="H81" s="1"/>
      <c r="I81" s="1"/>
      <c r="J81" s="1"/>
      <c r="K81" s="1"/>
      <c r="L81" s="1"/>
      <c r="M81" s="1"/>
      <c r="N81" s="1"/>
      <c r="O81" s="1"/>
      <c r="P81" s="1"/>
      <c r="Q81" s="1"/>
      <c r="R81" s="1"/>
      <c r="S81" s="1"/>
      <c r="T81" s="1"/>
      <c r="U81" s="1"/>
    </row>
    <row r="82" ht="15.75" customHeight="1">
      <c r="A82" s="1"/>
      <c r="B82" s="1"/>
      <c r="C82" s="1"/>
      <c r="D82" s="1"/>
      <c r="E82" s="1"/>
      <c r="F82" s="1"/>
      <c r="G82" s="1"/>
      <c r="H82" s="1"/>
      <c r="I82" s="1"/>
      <c r="J82" s="1"/>
      <c r="K82" s="1"/>
      <c r="L82" s="1"/>
      <c r="M82" s="1"/>
      <c r="N82" s="1"/>
      <c r="O82" s="1"/>
      <c r="P82" s="1"/>
      <c r="Q82" s="1"/>
      <c r="R82" s="1"/>
      <c r="S82" s="1"/>
      <c r="T82" s="1"/>
      <c r="U82" s="1"/>
    </row>
    <row r="83" ht="15.75" customHeight="1">
      <c r="A83" s="1"/>
      <c r="B83" s="1"/>
      <c r="C83" s="1"/>
      <c r="D83" s="1"/>
      <c r="E83" s="1"/>
      <c r="F83" s="1"/>
      <c r="G83" s="1"/>
      <c r="H83" s="1"/>
      <c r="I83" s="1"/>
      <c r="J83" s="1"/>
      <c r="K83" s="1"/>
      <c r="L83" s="1"/>
      <c r="M83" s="1"/>
      <c r="N83" s="1"/>
      <c r="O83" s="1"/>
      <c r="P83" s="1"/>
      <c r="Q83" s="1"/>
      <c r="R83" s="1"/>
      <c r="S83" s="1"/>
      <c r="T83" s="1"/>
      <c r="U83" s="1"/>
    </row>
    <row r="84" ht="15.75" customHeight="1">
      <c r="A84" s="1"/>
      <c r="B84" s="1"/>
      <c r="C84" s="1"/>
      <c r="D84" s="1"/>
      <c r="E84" s="1"/>
      <c r="F84" s="1"/>
      <c r="G84" s="1"/>
      <c r="H84" s="1"/>
      <c r="I84" s="1"/>
      <c r="J84" s="1"/>
      <c r="K84" s="1"/>
      <c r="L84" s="1"/>
      <c r="M84" s="1"/>
      <c r="N84" s="1"/>
      <c r="O84" s="1"/>
      <c r="P84" s="1"/>
      <c r="Q84" s="1"/>
      <c r="R84" s="1"/>
      <c r="S84" s="1"/>
      <c r="T84" s="1"/>
      <c r="U84" s="1"/>
    </row>
    <row r="85" ht="15.75" customHeight="1">
      <c r="A85" s="1"/>
      <c r="B85" s="1"/>
      <c r="C85" s="1"/>
      <c r="D85" s="1"/>
      <c r="E85" s="1"/>
      <c r="F85" s="1"/>
      <c r="G85" s="1"/>
      <c r="H85" s="1"/>
      <c r="I85" s="1"/>
      <c r="J85" s="1"/>
      <c r="K85" s="1"/>
      <c r="L85" s="1"/>
      <c r="M85" s="1"/>
      <c r="N85" s="1"/>
      <c r="O85" s="1"/>
      <c r="P85" s="1"/>
      <c r="Q85" s="1"/>
      <c r="R85" s="1"/>
      <c r="S85" s="1"/>
      <c r="T85" s="1"/>
      <c r="U85" s="1"/>
    </row>
    <row r="86" ht="15.75" customHeight="1">
      <c r="A86" s="1"/>
      <c r="B86" s="1"/>
      <c r="C86" s="1"/>
      <c r="D86" s="1"/>
      <c r="E86" s="1"/>
      <c r="F86" s="1"/>
      <c r="G86" s="1"/>
      <c r="H86" s="1"/>
      <c r="I86" s="1"/>
      <c r="J86" s="1"/>
      <c r="K86" s="1"/>
      <c r="L86" s="1"/>
      <c r="M86" s="1"/>
      <c r="N86" s="1"/>
      <c r="O86" s="1"/>
      <c r="P86" s="1"/>
      <c r="Q86" s="1"/>
      <c r="R86" s="1"/>
      <c r="S86" s="1"/>
      <c r="T86" s="1"/>
      <c r="U86" s="1"/>
    </row>
    <row r="87" ht="15.75" customHeight="1">
      <c r="A87" s="1"/>
      <c r="B87" s="1"/>
      <c r="C87" s="1"/>
      <c r="D87" s="1"/>
      <c r="E87" s="1"/>
      <c r="F87" s="1"/>
      <c r="G87" s="1"/>
      <c r="H87" s="1"/>
      <c r="I87" s="1"/>
      <c r="J87" s="1"/>
      <c r="K87" s="1"/>
      <c r="L87" s="1"/>
      <c r="M87" s="1"/>
      <c r="N87" s="1"/>
      <c r="O87" s="1"/>
      <c r="P87" s="1"/>
      <c r="Q87" s="1"/>
      <c r="R87" s="1"/>
      <c r="S87" s="1"/>
      <c r="T87" s="1"/>
      <c r="U87" s="1"/>
    </row>
    <row r="88" ht="15.75" customHeight="1">
      <c r="A88" s="1"/>
      <c r="B88" s="1"/>
      <c r="C88" s="1"/>
      <c r="D88" s="1"/>
      <c r="E88" s="1"/>
      <c r="F88" s="1"/>
      <c r="G88" s="1"/>
      <c r="H88" s="1"/>
      <c r="I88" s="1"/>
      <c r="J88" s="1"/>
      <c r="K88" s="1"/>
      <c r="L88" s="1"/>
      <c r="M88" s="1"/>
      <c r="N88" s="1"/>
      <c r="O88" s="1"/>
      <c r="P88" s="1"/>
      <c r="Q88" s="1"/>
      <c r="R88" s="1"/>
      <c r="S88" s="1"/>
      <c r="T88" s="1"/>
      <c r="U88" s="1"/>
    </row>
    <row r="89" ht="15.75" customHeight="1">
      <c r="A89" s="1"/>
      <c r="B89" s="1"/>
      <c r="C89" s="1"/>
      <c r="D89" s="1"/>
      <c r="E89" s="1"/>
      <c r="F89" s="1"/>
      <c r="G89" s="1"/>
      <c r="H89" s="1"/>
      <c r="I89" s="1"/>
      <c r="J89" s="1"/>
      <c r="K89" s="1"/>
      <c r="L89" s="1"/>
      <c r="M89" s="1"/>
      <c r="N89" s="1"/>
      <c r="O89" s="1"/>
      <c r="P89" s="1"/>
      <c r="Q89" s="1"/>
      <c r="R89" s="1"/>
      <c r="S89" s="1"/>
      <c r="T89" s="1"/>
      <c r="U89" s="1"/>
    </row>
    <row r="90" ht="15.75" customHeight="1">
      <c r="A90" s="1"/>
      <c r="B90" s="1"/>
      <c r="C90" s="1"/>
      <c r="D90" s="1"/>
      <c r="E90" s="1"/>
      <c r="F90" s="1"/>
      <c r="G90" s="1"/>
      <c r="H90" s="1"/>
      <c r="I90" s="1"/>
      <c r="J90" s="1"/>
      <c r="K90" s="1"/>
      <c r="L90" s="1"/>
      <c r="M90" s="1"/>
      <c r="N90" s="1"/>
      <c r="O90" s="1"/>
      <c r="P90" s="1"/>
      <c r="Q90" s="1"/>
      <c r="R90" s="1"/>
      <c r="S90" s="1"/>
      <c r="T90" s="1"/>
      <c r="U90" s="1"/>
    </row>
    <row r="91" ht="15.75" customHeight="1">
      <c r="A91" s="1"/>
      <c r="B91" s="1"/>
      <c r="C91" s="1"/>
      <c r="D91" s="1"/>
      <c r="E91" s="1"/>
      <c r="F91" s="1"/>
      <c r="G91" s="1"/>
      <c r="H91" s="1"/>
      <c r="I91" s="1"/>
      <c r="J91" s="1"/>
      <c r="K91" s="1"/>
      <c r="L91" s="1"/>
      <c r="M91" s="1"/>
      <c r="N91" s="1"/>
      <c r="O91" s="1"/>
      <c r="P91" s="1"/>
      <c r="Q91" s="1"/>
      <c r="R91" s="1"/>
      <c r="S91" s="1"/>
      <c r="T91" s="1"/>
      <c r="U91" s="1"/>
    </row>
    <row r="92" ht="15.75" customHeight="1">
      <c r="A92" s="1"/>
      <c r="B92" s="1"/>
      <c r="C92" s="1"/>
      <c r="D92" s="1"/>
      <c r="E92" s="1"/>
      <c r="F92" s="1"/>
      <c r="G92" s="1"/>
      <c r="H92" s="1"/>
      <c r="I92" s="1"/>
      <c r="J92" s="1"/>
      <c r="K92" s="1"/>
      <c r="L92" s="1"/>
      <c r="M92" s="1"/>
      <c r="N92" s="1"/>
      <c r="O92" s="1"/>
      <c r="P92" s="1"/>
      <c r="Q92" s="1"/>
      <c r="R92" s="1"/>
      <c r="S92" s="1"/>
      <c r="T92" s="1"/>
      <c r="U92" s="1"/>
    </row>
    <row r="93" ht="15.75" customHeight="1">
      <c r="A93" s="1"/>
      <c r="B93" s="1"/>
      <c r="C93" s="1"/>
      <c r="D93" s="1"/>
      <c r="E93" s="1"/>
      <c r="F93" s="1"/>
      <c r="G93" s="1"/>
      <c r="H93" s="1"/>
      <c r="I93" s="1"/>
      <c r="J93" s="1"/>
      <c r="K93" s="1"/>
      <c r="L93" s="1"/>
      <c r="M93" s="1"/>
      <c r="N93" s="1"/>
      <c r="O93" s="1"/>
      <c r="P93" s="1"/>
      <c r="Q93" s="1"/>
      <c r="R93" s="1"/>
      <c r="S93" s="1"/>
      <c r="T93" s="1"/>
      <c r="U93" s="1"/>
    </row>
    <row r="94" ht="15.75" customHeight="1">
      <c r="A94" s="1"/>
      <c r="B94" s="1"/>
      <c r="C94" s="1"/>
      <c r="D94" s="1"/>
      <c r="E94" s="1"/>
      <c r="F94" s="1"/>
      <c r="G94" s="1"/>
      <c r="H94" s="1"/>
      <c r="I94" s="1"/>
      <c r="J94" s="1"/>
      <c r="K94" s="1"/>
      <c r="L94" s="1"/>
      <c r="M94" s="1"/>
      <c r="N94" s="1"/>
      <c r="O94" s="1"/>
      <c r="P94" s="1"/>
      <c r="Q94" s="1"/>
      <c r="R94" s="1"/>
      <c r="S94" s="1"/>
      <c r="T94" s="1"/>
      <c r="U94" s="1"/>
    </row>
    <row r="95" ht="15.75" customHeight="1">
      <c r="A95" s="1"/>
      <c r="B95" s="1"/>
      <c r="C95" s="1"/>
      <c r="D95" s="1"/>
      <c r="E95" s="1"/>
      <c r="F95" s="1"/>
      <c r="G95" s="1"/>
      <c r="H95" s="1"/>
      <c r="I95" s="1"/>
      <c r="J95" s="1"/>
      <c r="K95" s="1"/>
      <c r="L95" s="1"/>
      <c r="M95" s="1"/>
      <c r="N95" s="1"/>
      <c r="O95" s="1"/>
      <c r="P95" s="1"/>
      <c r="Q95" s="1"/>
      <c r="R95" s="1"/>
      <c r="S95" s="1"/>
      <c r="T95" s="1"/>
      <c r="U95" s="1"/>
    </row>
    <row r="96" ht="15.75" customHeight="1">
      <c r="A96" s="1"/>
      <c r="B96" s="1"/>
      <c r="C96" s="1"/>
      <c r="D96" s="1"/>
      <c r="E96" s="1"/>
      <c r="F96" s="1"/>
      <c r="G96" s="1"/>
      <c r="H96" s="1"/>
      <c r="I96" s="1"/>
      <c r="J96" s="1"/>
      <c r="K96" s="1"/>
      <c r="L96" s="1"/>
      <c r="M96" s="1"/>
      <c r="N96" s="1"/>
      <c r="O96" s="1"/>
      <c r="P96" s="1"/>
      <c r="Q96" s="1"/>
      <c r="R96" s="1"/>
      <c r="S96" s="1"/>
      <c r="T96" s="1"/>
      <c r="U96" s="1"/>
    </row>
    <row r="97" ht="15.75" customHeight="1">
      <c r="A97" s="1"/>
      <c r="B97" s="1"/>
      <c r="C97" s="1"/>
      <c r="D97" s="1"/>
      <c r="E97" s="1"/>
      <c r="F97" s="1"/>
      <c r="G97" s="1"/>
      <c r="H97" s="1"/>
      <c r="I97" s="1"/>
      <c r="J97" s="1"/>
      <c r="K97" s="1"/>
      <c r="L97" s="1"/>
      <c r="M97" s="1"/>
      <c r="N97" s="1"/>
      <c r="O97" s="1"/>
      <c r="P97" s="1"/>
      <c r="Q97" s="1"/>
      <c r="R97" s="1"/>
      <c r="S97" s="1"/>
      <c r="T97" s="1"/>
      <c r="U97" s="1"/>
    </row>
    <row r="98" ht="15.75" customHeight="1">
      <c r="A98" s="1"/>
      <c r="B98" s="1"/>
      <c r="C98" s="1"/>
      <c r="D98" s="1"/>
      <c r="E98" s="1"/>
      <c r="F98" s="1"/>
      <c r="G98" s="1"/>
      <c r="H98" s="1"/>
      <c r="I98" s="1"/>
      <c r="J98" s="1"/>
      <c r="K98" s="1"/>
      <c r="L98" s="1"/>
      <c r="M98" s="1"/>
      <c r="N98" s="1"/>
      <c r="O98" s="1"/>
      <c r="P98" s="1"/>
      <c r="Q98" s="1"/>
      <c r="R98" s="1"/>
      <c r="S98" s="1"/>
      <c r="T98" s="1"/>
      <c r="U98" s="1"/>
    </row>
    <row r="99" ht="15.75" customHeight="1">
      <c r="A99" s="1"/>
      <c r="B99" s="1"/>
      <c r="C99" s="1"/>
      <c r="D99" s="1"/>
      <c r="E99" s="1"/>
      <c r="F99" s="1"/>
      <c r="G99" s="1"/>
      <c r="H99" s="1"/>
      <c r="I99" s="1"/>
      <c r="J99" s="1"/>
      <c r="K99" s="1"/>
      <c r="L99" s="1"/>
      <c r="M99" s="1"/>
      <c r="N99" s="1"/>
      <c r="O99" s="1"/>
      <c r="P99" s="1"/>
      <c r="Q99" s="1"/>
      <c r="R99" s="1"/>
      <c r="S99" s="1"/>
      <c r="T99" s="1"/>
      <c r="U99" s="1"/>
    </row>
    <row r="100" ht="15.75" customHeight="1">
      <c r="A100" s="1"/>
      <c r="B100" s="1"/>
      <c r="C100" s="1"/>
      <c r="D100" s="1"/>
      <c r="E100" s="1"/>
      <c r="F100" s="1"/>
      <c r="G100" s="1"/>
      <c r="H100" s="1"/>
      <c r="I100" s="1"/>
      <c r="J100" s="1"/>
      <c r="K100" s="1"/>
      <c r="L100" s="1"/>
      <c r="M100" s="1"/>
      <c r="N100" s="1"/>
      <c r="O100" s="1"/>
      <c r="P100" s="1"/>
      <c r="Q100" s="1"/>
      <c r="R100" s="1"/>
      <c r="S100" s="1"/>
      <c r="T100" s="1"/>
      <c r="U100" s="1"/>
    </row>
    <row r="101" ht="15.75" customHeight="1">
      <c r="A101" s="1"/>
      <c r="B101" s="1"/>
      <c r="C101" s="1"/>
      <c r="D101" s="1"/>
      <c r="E101" s="1"/>
      <c r="F101" s="1"/>
      <c r="G101" s="1"/>
      <c r="H101" s="1"/>
      <c r="I101" s="1"/>
      <c r="J101" s="1"/>
      <c r="K101" s="1"/>
      <c r="L101" s="1"/>
      <c r="M101" s="1"/>
      <c r="N101" s="1"/>
      <c r="O101" s="1"/>
      <c r="P101" s="1"/>
      <c r="Q101" s="1"/>
      <c r="R101" s="1"/>
      <c r="S101" s="1"/>
      <c r="T101" s="1"/>
      <c r="U101" s="1"/>
    </row>
    <row r="102" ht="15.75" customHeight="1">
      <c r="A102" s="1"/>
      <c r="B102" s="1"/>
      <c r="C102" s="1"/>
      <c r="D102" s="1"/>
      <c r="E102" s="1"/>
      <c r="F102" s="1"/>
      <c r="G102" s="1"/>
      <c r="H102" s="1"/>
      <c r="I102" s="1"/>
      <c r="J102" s="1"/>
      <c r="K102" s="1"/>
      <c r="L102" s="1"/>
      <c r="M102" s="1"/>
      <c r="N102" s="1"/>
      <c r="O102" s="1"/>
      <c r="P102" s="1"/>
      <c r="Q102" s="1"/>
      <c r="R102" s="1"/>
      <c r="S102" s="1"/>
      <c r="T102" s="1"/>
      <c r="U102" s="1"/>
    </row>
    <row r="103" ht="15.75" customHeight="1">
      <c r="A103" s="1"/>
      <c r="B103" s="1"/>
      <c r="C103" s="1"/>
      <c r="D103" s="1"/>
      <c r="E103" s="1"/>
      <c r="F103" s="1"/>
      <c r="G103" s="1"/>
      <c r="H103" s="1"/>
      <c r="I103" s="1"/>
      <c r="J103" s="1"/>
      <c r="K103" s="1"/>
      <c r="L103" s="1"/>
      <c r="M103" s="1"/>
      <c r="N103" s="1"/>
      <c r="O103" s="1"/>
      <c r="P103" s="1"/>
      <c r="Q103" s="1"/>
      <c r="R103" s="1"/>
      <c r="S103" s="1"/>
      <c r="T103" s="1"/>
      <c r="U103" s="1"/>
    </row>
    <row r="104" ht="15.75" customHeight="1">
      <c r="A104" s="1"/>
      <c r="B104" s="1"/>
      <c r="C104" s="1"/>
      <c r="D104" s="1"/>
      <c r="E104" s="1"/>
      <c r="F104" s="1"/>
      <c r="G104" s="1"/>
      <c r="H104" s="1"/>
      <c r="I104" s="1"/>
      <c r="J104" s="1"/>
      <c r="K104" s="1"/>
      <c r="L104" s="1"/>
      <c r="M104" s="1"/>
      <c r="N104" s="1"/>
      <c r="O104" s="1"/>
      <c r="P104" s="1"/>
      <c r="Q104" s="1"/>
      <c r="R104" s="1"/>
      <c r="S104" s="1"/>
      <c r="T104" s="1"/>
      <c r="U104" s="1"/>
    </row>
    <row r="105" ht="15.75" customHeight="1">
      <c r="A105" s="1"/>
      <c r="B105" s="1"/>
      <c r="C105" s="1"/>
      <c r="D105" s="1"/>
      <c r="E105" s="1"/>
      <c r="F105" s="1"/>
      <c r="G105" s="1"/>
      <c r="H105" s="1"/>
      <c r="I105" s="1"/>
      <c r="J105" s="1"/>
      <c r="K105" s="1"/>
      <c r="L105" s="1"/>
      <c r="M105" s="1"/>
      <c r="N105" s="1"/>
      <c r="O105" s="1"/>
      <c r="P105" s="1"/>
      <c r="Q105" s="1"/>
      <c r="R105" s="1"/>
      <c r="S105" s="1"/>
      <c r="T105" s="1"/>
      <c r="U105" s="1"/>
    </row>
    <row r="106" ht="15.75" customHeight="1">
      <c r="A106" s="1"/>
      <c r="B106" s="1"/>
      <c r="C106" s="1"/>
      <c r="D106" s="1"/>
      <c r="E106" s="1"/>
      <c r="F106" s="1"/>
      <c r="G106" s="1"/>
      <c r="H106" s="1"/>
      <c r="I106" s="1"/>
      <c r="J106" s="1"/>
      <c r="K106" s="1"/>
      <c r="L106" s="1"/>
      <c r="M106" s="1"/>
      <c r="N106" s="1"/>
      <c r="O106" s="1"/>
      <c r="P106" s="1"/>
      <c r="Q106" s="1"/>
      <c r="R106" s="1"/>
      <c r="S106" s="1"/>
      <c r="T106" s="1"/>
      <c r="U106" s="1"/>
    </row>
    <row r="107" ht="15.75" customHeight="1">
      <c r="A107" s="1"/>
      <c r="B107" s="1"/>
      <c r="C107" s="1"/>
      <c r="D107" s="1"/>
      <c r="E107" s="1"/>
      <c r="F107" s="1"/>
      <c r="G107" s="1"/>
      <c r="H107" s="1"/>
      <c r="I107" s="1"/>
      <c r="J107" s="1"/>
      <c r="K107" s="1"/>
      <c r="L107" s="1"/>
      <c r="M107" s="1"/>
      <c r="N107" s="1"/>
      <c r="O107" s="1"/>
      <c r="P107" s="1"/>
      <c r="Q107" s="1"/>
      <c r="R107" s="1"/>
      <c r="S107" s="1"/>
      <c r="T107" s="1"/>
      <c r="U107" s="1"/>
    </row>
    <row r="108" ht="15.75" customHeight="1">
      <c r="A108" s="1"/>
      <c r="B108" s="1"/>
      <c r="C108" s="1"/>
      <c r="D108" s="1"/>
      <c r="E108" s="1"/>
      <c r="F108" s="1"/>
      <c r="G108" s="1"/>
      <c r="H108" s="1"/>
      <c r="I108" s="1"/>
      <c r="J108" s="1"/>
      <c r="K108" s="1"/>
      <c r="L108" s="1"/>
      <c r="M108" s="1"/>
      <c r="N108" s="1"/>
      <c r="O108" s="1"/>
      <c r="P108" s="1"/>
      <c r="Q108" s="1"/>
      <c r="R108" s="1"/>
      <c r="S108" s="1"/>
      <c r="T108" s="1"/>
      <c r="U108" s="1"/>
    </row>
    <row r="109" ht="15.75" customHeight="1">
      <c r="A109" s="1"/>
      <c r="B109" s="1"/>
      <c r="C109" s="1"/>
      <c r="D109" s="1"/>
      <c r="E109" s="1"/>
      <c r="F109" s="1"/>
      <c r="G109" s="1"/>
      <c r="H109" s="1"/>
      <c r="I109" s="1"/>
      <c r="J109" s="1"/>
      <c r="K109" s="1"/>
      <c r="L109" s="1"/>
      <c r="M109" s="1"/>
      <c r="N109" s="1"/>
      <c r="O109" s="1"/>
      <c r="P109" s="1"/>
      <c r="Q109" s="1"/>
      <c r="R109" s="1"/>
      <c r="S109" s="1"/>
      <c r="T109" s="1"/>
      <c r="U109" s="1"/>
    </row>
    <row r="110" ht="15.75" customHeight="1">
      <c r="A110" s="1"/>
      <c r="B110" s="1"/>
      <c r="C110" s="1"/>
      <c r="D110" s="1"/>
      <c r="E110" s="1"/>
      <c r="F110" s="1"/>
      <c r="G110" s="1"/>
      <c r="H110" s="1"/>
      <c r="I110" s="1"/>
      <c r="J110" s="1"/>
      <c r="K110" s="1"/>
      <c r="L110" s="1"/>
      <c r="M110" s="1"/>
      <c r="N110" s="1"/>
      <c r="O110" s="1"/>
      <c r="P110" s="1"/>
      <c r="Q110" s="1"/>
      <c r="R110" s="1"/>
      <c r="S110" s="1"/>
      <c r="T110" s="1"/>
      <c r="U110" s="1"/>
    </row>
    <row r="111" ht="15.75" customHeight="1">
      <c r="A111" s="1"/>
      <c r="B111" s="1"/>
      <c r="C111" s="1"/>
      <c r="D111" s="1"/>
      <c r="E111" s="1"/>
      <c r="F111" s="1"/>
      <c r="G111" s="1"/>
      <c r="H111" s="1"/>
      <c r="I111" s="1"/>
      <c r="J111" s="1"/>
      <c r="K111" s="1"/>
      <c r="L111" s="1"/>
      <c r="M111" s="1"/>
      <c r="N111" s="1"/>
      <c r="O111" s="1"/>
      <c r="P111" s="1"/>
      <c r="Q111" s="1"/>
      <c r="R111" s="1"/>
      <c r="S111" s="1"/>
      <c r="T111" s="1"/>
      <c r="U111" s="1"/>
    </row>
    <row r="112" ht="15.75" customHeight="1">
      <c r="A112" s="1"/>
      <c r="B112" s="1"/>
      <c r="C112" s="1"/>
      <c r="D112" s="1"/>
      <c r="E112" s="1"/>
      <c r="F112" s="1"/>
      <c r="G112" s="1"/>
      <c r="H112" s="1"/>
      <c r="I112" s="1"/>
      <c r="J112" s="1"/>
      <c r="K112" s="1"/>
      <c r="L112" s="1"/>
      <c r="M112" s="1"/>
      <c r="N112" s="1"/>
      <c r="O112" s="1"/>
      <c r="P112" s="1"/>
      <c r="Q112" s="1"/>
      <c r="R112" s="1"/>
      <c r="S112" s="1"/>
      <c r="T112" s="1"/>
      <c r="U112" s="1"/>
    </row>
    <row r="113" ht="15.75" customHeight="1">
      <c r="A113" s="1"/>
      <c r="B113" s="1"/>
      <c r="C113" s="1"/>
      <c r="D113" s="1"/>
      <c r="E113" s="1"/>
      <c r="F113" s="1"/>
      <c r="G113" s="1"/>
      <c r="H113" s="1"/>
      <c r="I113" s="1"/>
      <c r="J113" s="1"/>
      <c r="K113" s="1"/>
      <c r="L113" s="1"/>
      <c r="M113" s="1"/>
      <c r="N113" s="1"/>
      <c r="O113" s="1"/>
      <c r="P113" s="1"/>
      <c r="Q113" s="1"/>
      <c r="R113" s="1"/>
      <c r="S113" s="1"/>
      <c r="T113" s="1"/>
      <c r="U113" s="1"/>
    </row>
    <row r="114" ht="15.75" customHeight="1">
      <c r="A114" s="1"/>
      <c r="B114" s="1"/>
      <c r="C114" s="1"/>
      <c r="D114" s="1"/>
      <c r="E114" s="1"/>
      <c r="F114" s="1"/>
      <c r="G114" s="1"/>
      <c r="H114" s="1"/>
      <c r="I114" s="1"/>
      <c r="J114" s="1"/>
      <c r="K114" s="1"/>
      <c r="L114" s="1"/>
      <c r="M114" s="1"/>
      <c r="N114" s="1"/>
      <c r="O114" s="1"/>
      <c r="P114" s="1"/>
      <c r="Q114" s="1"/>
      <c r="R114" s="1"/>
      <c r="S114" s="1"/>
      <c r="T114" s="1"/>
      <c r="U114" s="1"/>
    </row>
    <row r="115" ht="15.75" customHeight="1">
      <c r="A115" s="1"/>
      <c r="B115" s="1"/>
      <c r="C115" s="1"/>
      <c r="D115" s="1"/>
      <c r="E115" s="1"/>
      <c r="F115" s="1"/>
      <c r="G115" s="1"/>
      <c r="H115" s="1"/>
      <c r="I115" s="1"/>
      <c r="J115" s="1"/>
      <c r="K115" s="1"/>
      <c r="L115" s="1"/>
      <c r="M115" s="1"/>
      <c r="N115" s="1"/>
      <c r="O115" s="1"/>
      <c r="P115" s="1"/>
      <c r="Q115" s="1"/>
      <c r="R115" s="1"/>
      <c r="S115" s="1"/>
      <c r="T115" s="1"/>
      <c r="U115" s="1"/>
    </row>
    <row r="116" ht="15.75" customHeight="1">
      <c r="A116" s="1"/>
      <c r="B116" s="1"/>
      <c r="C116" s="1"/>
      <c r="D116" s="1"/>
      <c r="E116" s="1"/>
      <c r="F116" s="1"/>
      <c r="G116" s="1"/>
      <c r="H116" s="1"/>
      <c r="I116" s="1"/>
      <c r="J116" s="1"/>
      <c r="K116" s="1"/>
      <c r="L116" s="1"/>
      <c r="M116" s="1"/>
      <c r="N116" s="1"/>
      <c r="O116" s="1"/>
      <c r="P116" s="1"/>
      <c r="Q116" s="1"/>
      <c r="R116" s="1"/>
      <c r="S116" s="1"/>
      <c r="T116" s="1"/>
      <c r="U116" s="1"/>
    </row>
    <row r="117" ht="15.75" customHeight="1">
      <c r="A117" s="1"/>
      <c r="B117" s="1"/>
      <c r="C117" s="1"/>
      <c r="D117" s="1"/>
      <c r="E117" s="1"/>
      <c r="F117" s="1"/>
      <c r="G117" s="1"/>
      <c r="H117" s="1"/>
      <c r="I117" s="1"/>
      <c r="J117" s="1"/>
      <c r="K117" s="1"/>
      <c r="L117" s="1"/>
      <c r="M117" s="1"/>
      <c r="N117" s="1"/>
      <c r="O117" s="1"/>
      <c r="P117" s="1"/>
      <c r="Q117" s="1"/>
      <c r="R117" s="1"/>
      <c r="S117" s="1"/>
      <c r="T117" s="1"/>
      <c r="U117" s="1"/>
    </row>
    <row r="118" ht="15.75" customHeight="1">
      <c r="A118" s="1"/>
      <c r="B118" s="1"/>
      <c r="C118" s="1"/>
      <c r="D118" s="1"/>
      <c r="E118" s="1"/>
      <c r="F118" s="1"/>
      <c r="G118" s="1"/>
      <c r="H118" s="1"/>
      <c r="I118" s="1"/>
      <c r="J118" s="1"/>
      <c r="K118" s="1"/>
      <c r="L118" s="1"/>
      <c r="M118" s="1"/>
      <c r="N118" s="1"/>
      <c r="O118" s="1"/>
      <c r="P118" s="1"/>
      <c r="Q118" s="1"/>
      <c r="R118" s="1"/>
      <c r="S118" s="1"/>
      <c r="T118" s="1"/>
      <c r="U118" s="1"/>
    </row>
    <row r="119" ht="15.75" customHeight="1">
      <c r="A119" s="1"/>
      <c r="B119" s="1"/>
      <c r="C119" s="1"/>
      <c r="D119" s="1"/>
      <c r="E119" s="1"/>
      <c r="F119" s="1"/>
      <c r="G119" s="1"/>
      <c r="H119" s="1"/>
      <c r="I119" s="1"/>
      <c r="J119" s="1"/>
      <c r="K119" s="1"/>
      <c r="L119" s="1"/>
      <c r="M119" s="1"/>
      <c r="N119" s="1"/>
      <c r="O119" s="1"/>
      <c r="P119" s="1"/>
      <c r="Q119" s="1"/>
      <c r="R119" s="1"/>
      <c r="S119" s="1"/>
      <c r="T119" s="1"/>
      <c r="U119" s="1"/>
    </row>
    <row r="120" ht="15.75" customHeight="1">
      <c r="A120" s="1"/>
      <c r="B120" s="1"/>
      <c r="C120" s="1"/>
      <c r="D120" s="1"/>
      <c r="E120" s="1"/>
      <c r="F120" s="1"/>
      <c r="G120" s="1"/>
      <c r="H120" s="1"/>
      <c r="I120" s="1"/>
      <c r="J120" s="1"/>
      <c r="K120" s="1"/>
      <c r="L120" s="1"/>
      <c r="M120" s="1"/>
      <c r="N120" s="1"/>
      <c r="O120" s="1"/>
      <c r="P120" s="1"/>
      <c r="Q120" s="1"/>
      <c r="R120" s="1"/>
      <c r="S120" s="1"/>
      <c r="T120" s="1"/>
      <c r="U120" s="1"/>
    </row>
    <row r="121" ht="15.75" customHeight="1">
      <c r="A121" s="1"/>
      <c r="B121" s="1"/>
      <c r="C121" s="1"/>
      <c r="D121" s="1"/>
      <c r="E121" s="1"/>
      <c r="F121" s="1"/>
      <c r="G121" s="1"/>
      <c r="H121" s="1"/>
      <c r="I121" s="1"/>
      <c r="J121" s="1"/>
      <c r="K121" s="1"/>
      <c r="L121" s="1"/>
      <c r="M121" s="1"/>
      <c r="N121" s="1"/>
      <c r="O121" s="1"/>
      <c r="P121" s="1"/>
      <c r="Q121" s="1"/>
      <c r="R121" s="1"/>
      <c r="S121" s="1"/>
      <c r="T121" s="1"/>
      <c r="U121" s="1"/>
    </row>
    <row r="122" ht="15.75" customHeight="1">
      <c r="A122" s="1"/>
      <c r="B122" s="1"/>
      <c r="C122" s="1"/>
      <c r="D122" s="1"/>
      <c r="E122" s="1"/>
      <c r="F122" s="1"/>
      <c r="G122" s="1"/>
      <c r="H122" s="1"/>
      <c r="I122" s="1"/>
      <c r="J122" s="1"/>
      <c r="K122" s="1"/>
      <c r="L122" s="1"/>
      <c r="M122" s="1"/>
      <c r="N122" s="1"/>
      <c r="O122" s="1"/>
      <c r="P122" s="1"/>
      <c r="Q122" s="1"/>
      <c r="R122" s="1"/>
      <c r="S122" s="1"/>
      <c r="T122" s="1"/>
      <c r="U122" s="1"/>
    </row>
    <row r="123" ht="15.75" customHeight="1">
      <c r="A123" s="1"/>
      <c r="B123" s="1"/>
      <c r="C123" s="1"/>
      <c r="D123" s="1"/>
      <c r="E123" s="1"/>
      <c r="F123" s="1"/>
      <c r="G123" s="1"/>
      <c r="H123" s="1"/>
      <c r="I123" s="1"/>
      <c r="J123" s="1"/>
      <c r="K123" s="1"/>
      <c r="L123" s="1"/>
      <c r="M123" s="1"/>
      <c r="N123" s="1"/>
      <c r="O123" s="1"/>
      <c r="P123" s="1"/>
      <c r="Q123" s="1"/>
      <c r="R123" s="1"/>
      <c r="S123" s="1"/>
      <c r="T123" s="1"/>
      <c r="U123" s="1"/>
    </row>
    <row r="124" ht="15.75" customHeight="1">
      <c r="A124" s="1"/>
      <c r="B124" s="1"/>
      <c r="C124" s="1"/>
      <c r="D124" s="1"/>
      <c r="E124" s="1"/>
      <c r="F124" s="1"/>
      <c r="G124" s="1"/>
      <c r="H124" s="1"/>
      <c r="I124" s="1"/>
      <c r="J124" s="1"/>
      <c r="K124" s="1"/>
      <c r="L124" s="1"/>
      <c r="M124" s="1"/>
      <c r="N124" s="1"/>
      <c r="O124" s="1"/>
      <c r="P124" s="1"/>
      <c r="Q124" s="1"/>
      <c r="R124" s="1"/>
      <c r="S124" s="1"/>
      <c r="T124" s="1"/>
      <c r="U124" s="1"/>
    </row>
    <row r="125" ht="15.75" customHeight="1">
      <c r="A125" s="1"/>
      <c r="B125" s="1"/>
      <c r="C125" s="1"/>
      <c r="D125" s="1"/>
      <c r="E125" s="1"/>
      <c r="F125" s="1"/>
      <c r="G125" s="1"/>
      <c r="H125" s="1"/>
      <c r="I125" s="1"/>
      <c r="J125" s="1"/>
      <c r="K125" s="1"/>
      <c r="L125" s="1"/>
      <c r="M125" s="1"/>
      <c r="N125" s="1"/>
      <c r="O125" s="1"/>
      <c r="P125" s="1"/>
      <c r="Q125" s="1"/>
      <c r="R125" s="1"/>
      <c r="S125" s="1"/>
      <c r="T125" s="1"/>
      <c r="U125" s="1"/>
    </row>
    <row r="126" ht="15.75" customHeight="1">
      <c r="A126" s="1"/>
      <c r="B126" s="1"/>
      <c r="C126" s="1"/>
      <c r="D126" s="1"/>
      <c r="E126" s="1"/>
      <c r="F126" s="1"/>
      <c r="G126" s="1"/>
      <c r="H126" s="1"/>
      <c r="I126" s="1"/>
      <c r="J126" s="1"/>
      <c r="K126" s="1"/>
      <c r="L126" s="1"/>
      <c r="M126" s="1"/>
      <c r="N126" s="1"/>
      <c r="O126" s="1"/>
      <c r="P126" s="1"/>
      <c r="Q126" s="1"/>
      <c r="R126" s="1"/>
      <c r="S126" s="1"/>
      <c r="T126" s="1"/>
      <c r="U126" s="1"/>
    </row>
    <row r="127" ht="15.75" customHeight="1">
      <c r="A127" s="1"/>
      <c r="B127" s="1"/>
      <c r="C127" s="1"/>
      <c r="D127" s="1"/>
      <c r="E127" s="1"/>
      <c r="F127" s="1"/>
      <c r="G127" s="1"/>
      <c r="H127" s="1"/>
      <c r="I127" s="1"/>
      <c r="J127" s="1"/>
      <c r="K127" s="1"/>
      <c r="L127" s="1"/>
      <c r="M127" s="1"/>
      <c r="N127" s="1"/>
      <c r="O127" s="1"/>
      <c r="P127" s="1"/>
      <c r="Q127" s="1"/>
      <c r="R127" s="1"/>
      <c r="S127" s="1"/>
      <c r="T127" s="1"/>
      <c r="U127" s="1"/>
    </row>
    <row r="128" ht="15.75" customHeight="1">
      <c r="A128" s="1"/>
      <c r="B128" s="1"/>
      <c r="C128" s="1"/>
      <c r="D128" s="1"/>
      <c r="E128" s="1"/>
      <c r="F128" s="1"/>
      <c r="G128" s="1"/>
      <c r="H128" s="1"/>
      <c r="I128" s="1"/>
      <c r="J128" s="1"/>
      <c r="K128" s="1"/>
      <c r="L128" s="1"/>
      <c r="M128" s="1"/>
      <c r="N128" s="1"/>
      <c r="O128" s="1"/>
      <c r="P128" s="1"/>
      <c r="Q128" s="1"/>
      <c r="R128" s="1"/>
      <c r="S128" s="1"/>
      <c r="T128" s="1"/>
      <c r="U128" s="1"/>
    </row>
    <row r="129" ht="15.75" customHeight="1">
      <c r="A129" s="1"/>
      <c r="B129" s="1"/>
      <c r="C129" s="1"/>
      <c r="D129" s="1"/>
      <c r="E129" s="1"/>
      <c r="F129" s="1"/>
      <c r="G129" s="1"/>
      <c r="H129" s="1"/>
      <c r="I129" s="1"/>
      <c r="J129" s="1"/>
      <c r="K129" s="1"/>
      <c r="L129" s="1"/>
      <c r="M129" s="1"/>
      <c r="N129" s="1"/>
      <c r="O129" s="1"/>
      <c r="P129" s="1"/>
      <c r="Q129" s="1"/>
      <c r="R129" s="1"/>
      <c r="S129" s="1"/>
      <c r="T129" s="1"/>
      <c r="U129" s="1"/>
    </row>
    <row r="130" ht="15.75" customHeight="1">
      <c r="A130" s="1"/>
      <c r="B130" s="1"/>
      <c r="C130" s="1"/>
      <c r="D130" s="1"/>
      <c r="E130" s="1"/>
      <c r="F130" s="1"/>
      <c r="G130" s="1"/>
      <c r="H130" s="1"/>
      <c r="I130" s="1"/>
      <c r="J130" s="1"/>
      <c r="K130" s="1"/>
      <c r="L130" s="1"/>
      <c r="M130" s="1"/>
      <c r="N130" s="1"/>
      <c r="O130" s="1"/>
      <c r="P130" s="1"/>
      <c r="Q130" s="1"/>
      <c r="R130" s="1"/>
      <c r="S130" s="1"/>
      <c r="T130" s="1"/>
      <c r="U130" s="1"/>
    </row>
    <row r="131" ht="15.75" customHeight="1">
      <c r="A131" s="1"/>
      <c r="B131" s="1"/>
      <c r="C131" s="1"/>
      <c r="D131" s="1"/>
      <c r="E131" s="1"/>
      <c r="F131" s="1"/>
      <c r="G131" s="1"/>
      <c r="H131" s="1"/>
      <c r="I131" s="1"/>
      <c r="J131" s="1"/>
      <c r="K131" s="1"/>
      <c r="L131" s="1"/>
      <c r="M131" s="1"/>
      <c r="N131" s="1"/>
      <c r="O131" s="1"/>
      <c r="P131" s="1"/>
      <c r="Q131" s="1"/>
      <c r="R131" s="1"/>
      <c r="S131" s="1"/>
      <c r="T131" s="1"/>
      <c r="U131" s="1"/>
    </row>
    <row r="132" ht="15.75" customHeight="1">
      <c r="A132" s="1"/>
      <c r="B132" s="1"/>
      <c r="C132" s="1"/>
      <c r="D132" s="1"/>
      <c r="E132" s="1"/>
      <c r="F132" s="1"/>
      <c r="G132" s="1"/>
      <c r="H132" s="1"/>
      <c r="I132" s="1"/>
      <c r="J132" s="1"/>
      <c r="K132" s="1"/>
      <c r="L132" s="1"/>
      <c r="M132" s="1"/>
      <c r="N132" s="1"/>
      <c r="O132" s="1"/>
      <c r="P132" s="1"/>
      <c r="Q132" s="1"/>
      <c r="R132" s="1"/>
      <c r="S132" s="1"/>
      <c r="T132" s="1"/>
      <c r="U132" s="1"/>
    </row>
    <row r="133" ht="15.75" customHeight="1">
      <c r="A133" s="1"/>
      <c r="B133" s="1"/>
      <c r="C133" s="1"/>
      <c r="D133" s="1"/>
      <c r="E133" s="1"/>
      <c r="F133" s="1"/>
      <c r="G133" s="1"/>
      <c r="H133" s="1"/>
      <c r="I133" s="1"/>
      <c r="J133" s="1"/>
      <c r="K133" s="1"/>
      <c r="L133" s="1"/>
      <c r="M133" s="1"/>
      <c r="N133" s="1"/>
      <c r="O133" s="1"/>
      <c r="P133" s="1"/>
      <c r="Q133" s="1"/>
      <c r="R133" s="1"/>
      <c r="S133" s="1"/>
      <c r="T133" s="1"/>
      <c r="U133" s="1"/>
    </row>
    <row r="134" ht="15.75" customHeight="1">
      <c r="A134" s="1"/>
      <c r="B134" s="1"/>
      <c r="C134" s="1"/>
      <c r="D134" s="1"/>
      <c r="E134" s="1"/>
      <c r="F134" s="1"/>
      <c r="G134" s="1"/>
      <c r="H134" s="1"/>
      <c r="I134" s="1"/>
      <c r="J134" s="1"/>
      <c r="K134" s="1"/>
      <c r="L134" s="1"/>
      <c r="M134" s="1"/>
      <c r="N134" s="1"/>
      <c r="O134" s="1"/>
      <c r="P134" s="1"/>
      <c r="Q134" s="1"/>
      <c r="R134" s="1"/>
      <c r="S134" s="1"/>
      <c r="T134" s="1"/>
      <c r="U134" s="1"/>
    </row>
    <row r="135" ht="15.75" customHeight="1">
      <c r="A135" s="1"/>
      <c r="B135" s="1"/>
      <c r="C135" s="1"/>
      <c r="D135" s="1"/>
      <c r="E135" s="1"/>
      <c r="F135" s="1"/>
      <c r="G135" s="1"/>
      <c r="H135" s="1"/>
      <c r="I135" s="1"/>
      <c r="J135" s="1"/>
      <c r="K135" s="1"/>
      <c r="L135" s="1"/>
      <c r="M135" s="1"/>
      <c r="N135" s="1"/>
      <c r="O135" s="1"/>
      <c r="P135" s="1"/>
      <c r="Q135" s="1"/>
      <c r="R135" s="1"/>
      <c r="S135" s="1"/>
      <c r="T135" s="1"/>
      <c r="U135" s="1"/>
    </row>
    <row r="136" ht="15.75" customHeight="1">
      <c r="A136" s="1"/>
      <c r="B136" s="1"/>
      <c r="C136" s="1"/>
      <c r="D136" s="1"/>
      <c r="E136" s="1"/>
      <c r="F136" s="1"/>
      <c r="G136" s="1"/>
      <c r="H136" s="1"/>
      <c r="I136" s="1"/>
      <c r="J136" s="1"/>
      <c r="K136" s="1"/>
      <c r="L136" s="1"/>
      <c r="M136" s="1"/>
      <c r="N136" s="1"/>
      <c r="O136" s="1"/>
      <c r="P136" s="1"/>
      <c r="Q136" s="1"/>
      <c r="R136" s="1"/>
      <c r="S136" s="1"/>
      <c r="T136" s="1"/>
      <c r="U136" s="1"/>
    </row>
    <row r="137" ht="15.75" customHeight="1">
      <c r="A137" s="1"/>
      <c r="B137" s="1"/>
      <c r="C137" s="1"/>
      <c r="D137" s="1"/>
      <c r="E137" s="1"/>
      <c r="F137" s="1"/>
      <c r="G137" s="1"/>
      <c r="H137" s="1"/>
      <c r="I137" s="1"/>
      <c r="J137" s="1"/>
      <c r="K137" s="1"/>
      <c r="L137" s="1"/>
      <c r="M137" s="1"/>
      <c r="N137" s="1"/>
      <c r="O137" s="1"/>
      <c r="P137" s="1"/>
      <c r="Q137" s="1"/>
      <c r="R137" s="1"/>
      <c r="S137" s="1"/>
      <c r="T137" s="1"/>
      <c r="U137" s="1"/>
    </row>
    <row r="138" ht="15.75" customHeight="1">
      <c r="A138" s="1"/>
      <c r="B138" s="1"/>
      <c r="C138" s="1"/>
      <c r="D138" s="1"/>
      <c r="E138" s="1"/>
      <c r="F138" s="1"/>
      <c r="G138" s="1"/>
      <c r="H138" s="1"/>
      <c r="I138" s="1"/>
      <c r="J138" s="1"/>
      <c r="K138" s="1"/>
      <c r="L138" s="1"/>
      <c r="M138" s="1"/>
      <c r="N138" s="1"/>
      <c r="O138" s="1"/>
      <c r="P138" s="1"/>
      <c r="Q138" s="1"/>
      <c r="R138" s="1"/>
      <c r="S138" s="1"/>
      <c r="T138" s="1"/>
      <c r="U138" s="1"/>
    </row>
    <row r="139" ht="15.75" customHeight="1">
      <c r="A139" s="1"/>
      <c r="B139" s="1"/>
      <c r="C139" s="1"/>
      <c r="D139" s="1"/>
      <c r="E139" s="1"/>
      <c r="F139" s="1"/>
      <c r="G139" s="1"/>
      <c r="H139" s="1"/>
      <c r="I139" s="1"/>
      <c r="J139" s="1"/>
      <c r="K139" s="1"/>
      <c r="L139" s="1"/>
      <c r="M139" s="1"/>
      <c r="N139" s="1"/>
      <c r="O139" s="1"/>
      <c r="P139" s="1"/>
      <c r="Q139" s="1"/>
      <c r="R139" s="1"/>
      <c r="S139" s="1"/>
      <c r="T139" s="1"/>
      <c r="U139" s="1"/>
    </row>
    <row r="140" ht="15.75" customHeight="1">
      <c r="A140" s="1"/>
      <c r="B140" s="1"/>
      <c r="C140" s="1"/>
      <c r="D140" s="1"/>
      <c r="E140" s="1"/>
      <c r="F140" s="1"/>
      <c r="G140" s="1"/>
      <c r="H140" s="1"/>
      <c r="I140" s="1"/>
      <c r="J140" s="1"/>
      <c r="K140" s="1"/>
      <c r="L140" s="1"/>
      <c r="M140" s="1"/>
      <c r="N140" s="1"/>
      <c r="O140" s="1"/>
      <c r="P140" s="1"/>
      <c r="Q140" s="1"/>
      <c r="R140" s="1"/>
      <c r="S140" s="1"/>
      <c r="T140" s="1"/>
      <c r="U140" s="1"/>
    </row>
    <row r="141" ht="15.75" customHeight="1">
      <c r="A141" s="1"/>
      <c r="B141" s="1"/>
      <c r="C141" s="1"/>
      <c r="D141" s="1"/>
      <c r="E141" s="1"/>
      <c r="F141" s="1"/>
      <c r="G141" s="1"/>
      <c r="H141" s="1"/>
      <c r="I141" s="1"/>
      <c r="J141" s="1"/>
      <c r="K141" s="1"/>
      <c r="L141" s="1"/>
      <c r="M141" s="1"/>
      <c r="N141" s="1"/>
      <c r="O141" s="1"/>
      <c r="P141" s="1"/>
      <c r="Q141" s="1"/>
      <c r="R141" s="1"/>
      <c r="S141" s="1"/>
      <c r="T141" s="1"/>
      <c r="U141" s="1"/>
    </row>
    <row r="142" ht="15.75" customHeight="1">
      <c r="A142" s="1"/>
      <c r="B142" s="1"/>
      <c r="C142" s="1"/>
      <c r="D142" s="1"/>
      <c r="E142" s="1"/>
      <c r="F142" s="1"/>
      <c r="G142" s="1"/>
      <c r="H142" s="1"/>
      <c r="I142" s="1"/>
      <c r="J142" s="1"/>
      <c r="K142" s="1"/>
      <c r="L142" s="1"/>
      <c r="M142" s="1"/>
      <c r="N142" s="1"/>
      <c r="O142" s="1"/>
      <c r="P142" s="1"/>
      <c r="Q142" s="1"/>
      <c r="R142" s="1"/>
      <c r="S142" s="1"/>
      <c r="T142" s="1"/>
      <c r="U142" s="1"/>
    </row>
    <row r="143" ht="15.75" customHeight="1">
      <c r="A143" s="1"/>
      <c r="B143" s="1"/>
      <c r="C143" s="1"/>
      <c r="D143" s="1"/>
      <c r="E143" s="1"/>
      <c r="F143" s="1"/>
      <c r="G143" s="1"/>
      <c r="H143" s="1"/>
      <c r="I143" s="1"/>
      <c r="J143" s="1"/>
      <c r="K143" s="1"/>
      <c r="L143" s="1"/>
      <c r="M143" s="1"/>
      <c r="N143" s="1"/>
      <c r="O143" s="1"/>
      <c r="P143" s="1"/>
      <c r="Q143" s="1"/>
      <c r="R143" s="1"/>
      <c r="S143" s="1"/>
      <c r="T143" s="1"/>
      <c r="U143" s="1"/>
    </row>
    <row r="144" ht="15.75" customHeight="1">
      <c r="A144" s="1"/>
      <c r="B144" s="1"/>
      <c r="C144" s="1"/>
      <c r="D144" s="1"/>
      <c r="E144" s="1"/>
      <c r="F144" s="1"/>
      <c r="G144" s="1"/>
      <c r="H144" s="1"/>
      <c r="I144" s="1"/>
      <c r="J144" s="1"/>
      <c r="K144" s="1"/>
      <c r="L144" s="1"/>
      <c r="M144" s="1"/>
      <c r="N144" s="1"/>
      <c r="O144" s="1"/>
      <c r="P144" s="1"/>
      <c r="Q144" s="1"/>
      <c r="R144" s="1"/>
      <c r="S144" s="1"/>
      <c r="T144" s="1"/>
      <c r="U144" s="1"/>
    </row>
    <row r="145" ht="15.75" customHeight="1">
      <c r="A145" s="1"/>
      <c r="B145" s="1"/>
      <c r="C145" s="1"/>
      <c r="D145" s="1"/>
      <c r="E145" s="1"/>
      <c r="F145" s="1"/>
      <c r="G145" s="1"/>
      <c r="H145" s="1"/>
      <c r="I145" s="1"/>
      <c r="J145" s="1"/>
      <c r="K145" s="1"/>
      <c r="L145" s="1"/>
      <c r="M145" s="1"/>
      <c r="N145" s="1"/>
      <c r="O145" s="1"/>
      <c r="P145" s="1"/>
      <c r="Q145" s="1"/>
      <c r="R145" s="1"/>
      <c r="S145" s="1"/>
      <c r="T145" s="1"/>
      <c r="U145" s="1"/>
    </row>
    <row r="146" ht="15.75" customHeight="1">
      <c r="A146" s="1"/>
      <c r="B146" s="1"/>
      <c r="C146" s="1"/>
      <c r="D146" s="1"/>
      <c r="E146" s="1"/>
      <c r="F146" s="1"/>
      <c r="G146" s="1"/>
      <c r="H146" s="1"/>
      <c r="I146" s="1"/>
      <c r="J146" s="1"/>
      <c r="K146" s="1"/>
      <c r="L146" s="1"/>
      <c r="M146" s="1"/>
      <c r="N146" s="1"/>
      <c r="O146" s="1"/>
      <c r="P146" s="1"/>
      <c r="Q146" s="1"/>
      <c r="R146" s="1"/>
      <c r="S146" s="1"/>
      <c r="T146" s="1"/>
      <c r="U146" s="1"/>
    </row>
    <row r="147" ht="15.75" customHeight="1">
      <c r="A147" s="1"/>
      <c r="B147" s="1"/>
      <c r="C147" s="1"/>
      <c r="D147" s="1"/>
      <c r="E147" s="1"/>
      <c r="F147" s="1"/>
      <c r="G147" s="1"/>
      <c r="H147" s="1"/>
      <c r="I147" s="1"/>
      <c r="J147" s="1"/>
      <c r="K147" s="1"/>
      <c r="L147" s="1"/>
      <c r="M147" s="1"/>
      <c r="N147" s="1"/>
      <c r="O147" s="1"/>
      <c r="P147" s="1"/>
      <c r="Q147" s="1"/>
      <c r="R147" s="1"/>
      <c r="S147" s="1"/>
      <c r="T147" s="1"/>
      <c r="U147" s="1"/>
    </row>
    <row r="148" ht="15.75" customHeight="1">
      <c r="A148" s="1"/>
      <c r="B148" s="1"/>
      <c r="C148" s="1"/>
      <c r="D148" s="1"/>
      <c r="E148" s="1"/>
      <c r="F148" s="1"/>
      <c r="G148" s="1"/>
      <c r="H148" s="1"/>
      <c r="I148" s="1"/>
      <c r="J148" s="1"/>
      <c r="K148" s="1"/>
      <c r="L148" s="1"/>
      <c r="M148" s="1"/>
      <c r="N148" s="1"/>
      <c r="O148" s="1"/>
      <c r="P148" s="1"/>
      <c r="Q148" s="1"/>
      <c r="R148" s="1"/>
      <c r="S148" s="1"/>
      <c r="T148" s="1"/>
      <c r="U148" s="1"/>
    </row>
    <row r="149" ht="15.75" customHeight="1">
      <c r="A149" s="1"/>
      <c r="B149" s="1"/>
      <c r="C149" s="1"/>
      <c r="D149" s="1"/>
      <c r="E149" s="1"/>
      <c r="F149" s="1"/>
      <c r="G149" s="1"/>
      <c r="H149" s="1"/>
      <c r="I149" s="1"/>
      <c r="J149" s="1"/>
      <c r="K149" s="1"/>
      <c r="L149" s="1"/>
      <c r="M149" s="1"/>
      <c r="N149" s="1"/>
      <c r="O149" s="1"/>
      <c r="P149" s="1"/>
      <c r="Q149" s="1"/>
      <c r="R149" s="1"/>
      <c r="S149" s="1"/>
      <c r="T149" s="1"/>
      <c r="U149" s="1"/>
    </row>
    <row r="150" ht="15.75" customHeight="1">
      <c r="A150" s="1"/>
      <c r="B150" s="1"/>
      <c r="C150" s="1"/>
      <c r="D150" s="1"/>
      <c r="E150" s="1"/>
      <c r="F150" s="1"/>
      <c r="G150" s="1"/>
      <c r="H150" s="1"/>
      <c r="I150" s="1"/>
      <c r="J150" s="1"/>
      <c r="K150" s="1"/>
      <c r="L150" s="1"/>
      <c r="M150" s="1"/>
      <c r="N150" s="1"/>
      <c r="O150" s="1"/>
      <c r="P150" s="1"/>
      <c r="Q150" s="1"/>
      <c r="R150" s="1"/>
      <c r="S150" s="1"/>
      <c r="T150" s="1"/>
      <c r="U150" s="1"/>
    </row>
    <row r="151" ht="15.75" customHeight="1">
      <c r="A151" s="1"/>
      <c r="B151" s="1"/>
      <c r="C151" s="1"/>
      <c r="D151" s="1"/>
      <c r="E151" s="1"/>
      <c r="F151" s="1"/>
      <c r="G151" s="1"/>
      <c r="H151" s="1"/>
      <c r="I151" s="1"/>
      <c r="J151" s="1"/>
      <c r="K151" s="1"/>
      <c r="L151" s="1"/>
      <c r="M151" s="1"/>
      <c r="N151" s="1"/>
      <c r="O151" s="1"/>
      <c r="P151" s="1"/>
      <c r="Q151" s="1"/>
      <c r="R151" s="1"/>
      <c r="S151" s="1"/>
      <c r="T151" s="1"/>
      <c r="U151" s="1"/>
    </row>
    <row r="152" ht="15.75" customHeight="1">
      <c r="A152" s="1"/>
      <c r="B152" s="1"/>
      <c r="C152" s="1"/>
      <c r="D152" s="1"/>
      <c r="E152" s="1"/>
      <c r="F152" s="1"/>
      <c r="G152" s="1"/>
      <c r="H152" s="1"/>
      <c r="I152" s="1"/>
      <c r="J152" s="1"/>
      <c r="K152" s="1"/>
      <c r="L152" s="1"/>
      <c r="M152" s="1"/>
      <c r="N152" s="1"/>
      <c r="O152" s="1"/>
      <c r="P152" s="1"/>
      <c r="Q152" s="1"/>
      <c r="R152" s="1"/>
      <c r="S152" s="1"/>
      <c r="T152" s="1"/>
      <c r="U152" s="1"/>
    </row>
    <row r="153" ht="15.75" customHeight="1">
      <c r="A153" s="1"/>
      <c r="B153" s="1"/>
      <c r="C153" s="1"/>
      <c r="D153" s="1"/>
      <c r="E153" s="1"/>
      <c r="F153" s="1"/>
      <c r="G153" s="1"/>
      <c r="H153" s="1"/>
      <c r="I153" s="1"/>
      <c r="J153" s="1"/>
      <c r="K153" s="1"/>
      <c r="L153" s="1"/>
      <c r="M153" s="1"/>
      <c r="N153" s="1"/>
      <c r="O153" s="1"/>
      <c r="P153" s="1"/>
      <c r="Q153" s="1"/>
      <c r="R153" s="1"/>
      <c r="S153" s="1"/>
      <c r="T153" s="1"/>
      <c r="U153" s="1"/>
    </row>
    <row r="154" ht="15.75" customHeight="1">
      <c r="A154" s="1"/>
      <c r="B154" s="1"/>
      <c r="C154" s="1"/>
      <c r="D154" s="1"/>
      <c r="E154" s="1"/>
      <c r="F154" s="1"/>
      <c r="G154" s="1"/>
      <c r="H154" s="1"/>
      <c r="I154" s="1"/>
      <c r="J154" s="1"/>
      <c r="K154" s="1"/>
      <c r="L154" s="1"/>
      <c r="M154" s="1"/>
      <c r="N154" s="1"/>
      <c r="O154" s="1"/>
      <c r="P154" s="1"/>
      <c r="Q154" s="1"/>
      <c r="R154" s="1"/>
      <c r="S154" s="1"/>
      <c r="T154" s="1"/>
      <c r="U154" s="1"/>
    </row>
    <row r="155" ht="15.75" customHeight="1">
      <c r="A155" s="1"/>
      <c r="B155" s="1"/>
      <c r="C155" s="1"/>
      <c r="D155" s="1"/>
      <c r="E155" s="1"/>
      <c r="F155" s="1"/>
      <c r="G155" s="1"/>
      <c r="H155" s="1"/>
      <c r="I155" s="1"/>
      <c r="J155" s="1"/>
      <c r="K155" s="1"/>
      <c r="L155" s="1"/>
      <c r="M155" s="1"/>
      <c r="N155" s="1"/>
      <c r="O155" s="1"/>
      <c r="P155" s="1"/>
      <c r="Q155" s="1"/>
      <c r="R155" s="1"/>
      <c r="S155" s="1"/>
      <c r="T155" s="1"/>
      <c r="U155" s="1"/>
    </row>
    <row r="156" ht="15.75" customHeight="1">
      <c r="A156" s="1"/>
      <c r="B156" s="1"/>
      <c r="C156" s="1"/>
      <c r="D156" s="1"/>
      <c r="E156" s="1"/>
      <c r="F156" s="1"/>
      <c r="G156" s="1"/>
      <c r="H156" s="1"/>
      <c r="I156" s="1"/>
      <c r="J156" s="1"/>
      <c r="K156" s="1"/>
      <c r="L156" s="1"/>
      <c r="M156" s="1"/>
      <c r="N156" s="1"/>
      <c r="O156" s="1"/>
      <c r="P156" s="1"/>
      <c r="Q156" s="1"/>
      <c r="R156" s="1"/>
      <c r="S156" s="1"/>
      <c r="T156" s="1"/>
      <c r="U156" s="1"/>
    </row>
    <row r="157" ht="15.75" customHeight="1">
      <c r="A157" s="1"/>
      <c r="B157" s="1"/>
      <c r="C157" s="1"/>
      <c r="D157" s="1"/>
      <c r="E157" s="1"/>
      <c r="F157" s="1"/>
      <c r="G157" s="1"/>
      <c r="H157" s="1"/>
      <c r="I157" s="1"/>
      <c r="J157" s="1"/>
      <c r="K157" s="1"/>
      <c r="L157" s="1"/>
      <c r="M157" s="1"/>
      <c r="N157" s="1"/>
      <c r="O157" s="1"/>
      <c r="P157" s="1"/>
      <c r="Q157" s="1"/>
      <c r="R157" s="1"/>
      <c r="S157" s="1"/>
      <c r="T157" s="1"/>
      <c r="U157" s="1"/>
    </row>
    <row r="158" ht="15.75" customHeight="1">
      <c r="A158" s="1"/>
      <c r="B158" s="1"/>
      <c r="C158" s="1"/>
      <c r="D158" s="1"/>
      <c r="E158" s="1"/>
      <c r="F158" s="1"/>
      <c r="G158" s="1"/>
      <c r="H158" s="1"/>
      <c r="I158" s="1"/>
      <c r="J158" s="1"/>
      <c r="K158" s="1"/>
      <c r="L158" s="1"/>
      <c r="M158" s="1"/>
      <c r="N158" s="1"/>
      <c r="O158" s="1"/>
      <c r="P158" s="1"/>
      <c r="Q158" s="1"/>
      <c r="R158" s="1"/>
      <c r="S158" s="1"/>
      <c r="T158" s="1"/>
      <c r="U158" s="1"/>
    </row>
    <row r="159" ht="15.75" customHeight="1">
      <c r="A159" s="1"/>
      <c r="B159" s="1"/>
      <c r="C159" s="1"/>
      <c r="D159" s="1"/>
      <c r="E159" s="1"/>
      <c r="F159" s="1"/>
      <c r="G159" s="1"/>
      <c r="H159" s="1"/>
      <c r="I159" s="1"/>
      <c r="J159" s="1"/>
      <c r="K159" s="1"/>
      <c r="L159" s="1"/>
      <c r="M159" s="1"/>
      <c r="N159" s="1"/>
      <c r="O159" s="1"/>
      <c r="P159" s="1"/>
      <c r="Q159" s="1"/>
      <c r="R159" s="1"/>
      <c r="S159" s="1"/>
      <c r="T159" s="1"/>
      <c r="U159" s="1"/>
    </row>
    <row r="160" ht="15.75" customHeight="1">
      <c r="A160" s="1"/>
      <c r="B160" s="1"/>
      <c r="C160" s="1"/>
      <c r="D160" s="1"/>
      <c r="E160" s="1"/>
      <c r="F160" s="1"/>
      <c r="G160" s="1"/>
      <c r="H160" s="1"/>
      <c r="I160" s="1"/>
      <c r="J160" s="1"/>
      <c r="K160" s="1"/>
      <c r="L160" s="1"/>
      <c r="M160" s="1"/>
      <c r="N160" s="1"/>
      <c r="O160" s="1"/>
      <c r="P160" s="1"/>
      <c r="Q160" s="1"/>
      <c r="R160" s="1"/>
      <c r="S160" s="1"/>
      <c r="T160" s="1"/>
      <c r="U160" s="1"/>
    </row>
    <row r="161" ht="15.75" customHeight="1">
      <c r="A161" s="1"/>
      <c r="B161" s="1"/>
      <c r="C161" s="1"/>
      <c r="D161" s="1"/>
      <c r="E161" s="1"/>
      <c r="F161" s="1"/>
      <c r="G161" s="1"/>
      <c r="H161" s="1"/>
      <c r="I161" s="1"/>
      <c r="J161" s="1"/>
      <c r="K161" s="1"/>
      <c r="L161" s="1"/>
      <c r="M161" s="1"/>
      <c r="N161" s="1"/>
      <c r="O161" s="1"/>
      <c r="P161" s="1"/>
      <c r="Q161" s="1"/>
      <c r="R161" s="1"/>
      <c r="S161" s="1"/>
      <c r="T161" s="1"/>
      <c r="U161" s="1"/>
    </row>
    <row r="162" ht="15.75" customHeight="1">
      <c r="A162" s="1"/>
      <c r="B162" s="1"/>
      <c r="C162" s="1"/>
      <c r="D162" s="1"/>
      <c r="E162" s="1"/>
      <c r="F162" s="1"/>
      <c r="G162" s="1"/>
      <c r="H162" s="1"/>
      <c r="I162" s="1"/>
      <c r="J162" s="1"/>
      <c r="K162" s="1"/>
      <c r="L162" s="1"/>
      <c r="M162" s="1"/>
      <c r="N162" s="1"/>
      <c r="O162" s="1"/>
      <c r="P162" s="1"/>
      <c r="Q162" s="1"/>
      <c r="R162" s="1"/>
      <c r="S162" s="1"/>
      <c r="T162" s="1"/>
      <c r="U162" s="1"/>
    </row>
    <row r="163" ht="15.75" customHeight="1">
      <c r="A163" s="1"/>
      <c r="B163" s="1"/>
      <c r="C163" s="1"/>
      <c r="D163" s="1"/>
      <c r="E163" s="1"/>
      <c r="F163" s="1"/>
      <c r="G163" s="1"/>
      <c r="H163" s="1"/>
      <c r="I163" s="1"/>
      <c r="J163" s="1"/>
      <c r="K163" s="1"/>
      <c r="L163" s="1"/>
      <c r="M163" s="1"/>
      <c r="N163" s="1"/>
      <c r="O163" s="1"/>
      <c r="P163" s="1"/>
      <c r="Q163" s="1"/>
      <c r="R163" s="1"/>
      <c r="S163" s="1"/>
      <c r="T163" s="1"/>
      <c r="U163" s="1"/>
    </row>
    <row r="164" ht="15.75" customHeight="1">
      <c r="A164" s="1"/>
      <c r="B164" s="1"/>
      <c r="C164" s="1"/>
      <c r="D164" s="1"/>
      <c r="E164" s="1"/>
      <c r="F164" s="1"/>
      <c r="G164" s="1"/>
      <c r="H164" s="1"/>
      <c r="I164" s="1"/>
      <c r="J164" s="1"/>
      <c r="K164" s="1"/>
      <c r="L164" s="1"/>
      <c r="M164" s="1"/>
      <c r="N164" s="1"/>
      <c r="O164" s="1"/>
      <c r="P164" s="1"/>
      <c r="Q164" s="1"/>
      <c r="R164" s="1"/>
      <c r="S164" s="1"/>
      <c r="T164" s="1"/>
      <c r="U164" s="1"/>
    </row>
    <row r="165" ht="15.75" customHeight="1">
      <c r="A165" s="1"/>
      <c r="B165" s="1"/>
      <c r="C165" s="1"/>
      <c r="D165" s="1"/>
      <c r="E165" s="1"/>
      <c r="F165" s="1"/>
      <c r="G165" s="1"/>
      <c r="H165" s="1"/>
      <c r="I165" s="1"/>
      <c r="J165" s="1"/>
      <c r="K165" s="1"/>
      <c r="L165" s="1"/>
      <c r="M165" s="1"/>
      <c r="N165" s="1"/>
      <c r="O165" s="1"/>
      <c r="P165" s="1"/>
      <c r="Q165" s="1"/>
      <c r="R165" s="1"/>
      <c r="S165" s="1"/>
      <c r="T165" s="1"/>
      <c r="U165" s="1"/>
    </row>
    <row r="166" ht="15.75" customHeight="1">
      <c r="A166" s="1"/>
      <c r="B166" s="1"/>
      <c r="C166" s="1"/>
      <c r="D166" s="1"/>
      <c r="E166" s="1"/>
      <c r="F166" s="1"/>
      <c r="G166" s="1"/>
      <c r="H166" s="1"/>
      <c r="I166" s="1"/>
      <c r="J166" s="1"/>
      <c r="K166" s="1"/>
      <c r="L166" s="1"/>
      <c r="M166" s="1"/>
      <c r="N166" s="1"/>
      <c r="O166" s="1"/>
      <c r="P166" s="1"/>
      <c r="Q166" s="1"/>
      <c r="R166" s="1"/>
      <c r="S166" s="1"/>
      <c r="T166" s="1"/>
      <c r="U166" s="1"/>
    </row>
    <row r="167" ht="15.75" customHeight="1">
      <c r="A167" s="1"/>
      <c r="B167" s="1"/>
      <c r="C167" s="1"/>
      <c r="D167" s="1"/>
      <c r="E167" s="1"/>
      <c r="F167" s="1"/>
      <c r="G167" s="1"/>
      <c r="H167" s="1"/>
      <c r="I167" s="1"/>
      <c r="J167" s="1"/>
      <c r="K167" s="1"/>
      <c r="L167" s="1"/>
      <c r="M167" s="1"/>
      <c r="N167" s="1"/>
      <c r="O167" s="1"/>
      <c r="P167" s="1"/>
      <c r="Q167" s="1"/>
      <c r="R167" s="1"/>
      <c r="S167" s="1"/>
      <c r="T167" s="1"/>
      <c r="U167" s="1"/>
    </row>
    <row r="168" ht="15.75" customHeight="1">
      <c r="A168" s="1"/>
      <c r="B168" s="1"/>
      <c r="C168" s="1"/>
      <c r="D168" s="1"/>
      <c r="E168" s="1"/>
      <c r="F168" s="1"/>
      <c r="G168" s="1"/>
      <c r="H168" s="1"/>
      <c r="I168" s="1"/>
      <c r="J168" s="1"/>
      <c r="K168" s="1"/>
      <c r="L168" s="1"/>
      <c r="M168" s="1"/>
      <c r="N168" s="1"/>
      <c r="O168" s="1"/>
      <c r="P168" s="1"/>
      <c r="Q168" s="1"/>
      <c r="R168" s="1"/>
      <c r="S168" s="1"/>
      <c r="T168" s="1"/>
      <c r="U168" s="1"/>
    </row>
    <row r="169" ht="15.75" customHeight="1">
      <c r="A169" s="1"/>
      <c r="B169" s="1"/>
      <c r="C169" s="1"/>
      <c r="D169" s="1"/>
      <c r="E169" s="1"/>
      <c r="F169" s="1"/>
      <c r="G169" s="1"/>
      <c r="H169" s="1"/>
      <c r="I169" s="1"/>
      <c r="J169" s="1"/>
      <c r="K169" s="1"/>
      <c r="L169" s="1"/>
      <c r="M169" s="1"/>
      <c r="N169" s="1"/>
      <c r="O169" s="1"/>
      <c r="P169" s="1"/>
      <c r="Q169" s="1"/>
      <c r="R169" s="1"/>
      <c r="S169" s="1"/>
      <c r="T169" s="1"/>
      <c r="U169" s="1"/>
    </row>
    <row r="170" ht="15.75" customHeight="1">
      <c r="A170" s="1"/>
      <c r="B170" s="1"/>
      <c r="C170" s="1"/>
      <c r="D170" s="1"/>
      <c r="E170" s="1"/>
      <c r="F170" s="1"/>
      <c r="G170" s="1"/>
      <c r="H170" s="1"/>
      <c r="I170" s="1"/>
      <c r="J170" s="1"/>
      <c r="K170" s="1"/>
      <c r="L170" s="1"/>
      <c r="M170" s="1"/>
      <c r="N170" s="1"/>
      <c r="O170" s="1"/>
      <c r="P170" s="1"/>
      <c r="Q170" s="1"/>
      <c r="R170" s="1"/>
      <c r="S170" s="1"/>
      <c r="T170" s="1"/>
      <c r="U170" s="1"/>
    </row>
    <row r="171" ht="15.75" customHeight="1">
      <c r="A171" s="1"/>
      <c r="B171" s="1"/>
      <c r="C171" s="1"/>
      <c r="D171" s="1"/>
      <c r="E171" s="1"/>
      <c r="F171" s="1"/>
      <c r="G171" s="1"/>
      <c r="H171" s="1"/>
      <c r="I171" s="1"/>
      <c r="J171" s="1"/>
      <c r="K171" s="1"/>
      <c r="L171" s="1"/>
      <c r="M171" s="1"/>
      <c r="N171" s="1"/>
      <c r="O171" s="1"/>
      <c r="P171" s="1"/>
      <c r="Q171" s="1"/>
      <c r="R171" s="1"/>
      <c r="S171" s="1"/>
      <c r="T171" s="1"/>
      <c r="U171" s="1"/>
    </row>
    <row r="172" ht="15.75" customHeight="1">
      <c r="A172" s="1"/>
      <c r="B172" s="1"/>
      <c r="C172" s="1"/>
      <c r="D172" s="1"/>
      <c r="E172" s="1"/>
      <c r="F172" s="1"/>
      <c r="G172" s="1"/>
      <c r="H172" s="1"/>
      <c r="I172" s="1"/>
      <c r="J172" s="1"/>
      <c r="K172" s="1"/>
      <c r="L172" s="1"/>
      <c r="M172" s="1"/>
      <c r="N172" s="1"/>
      <c r="O172" s="1"/>
      <c r="P172" s="1"/>
      <c r="Q172" s="1"/>
      <c r="R172" s="1"/>
      <c r="S172" s="1"/>
      <c r="T172" s="1"/>
      <c r="U172" s="1"/>
    </row>
    <row r="173" ht="15.75" customHeight="1">
      <c r="A173" s="1"/>
      <c r="B173" s="1"/>
      <c r="C173" s="1"/>
      <c r="D173" s="1"/>
      <c r="E173" s="1"/>
      <c r="F173" s="1"/>
      <c r="G173" s="1"/>
      <c r="H173" s="1"/>
      <c r="I173" s="1"/>
      <c r="J173" s="1"/>
      <c r="K173" s="1"/>
      <c r="L173" s="1"/>
      <c r="M173" s="1"/>
      <c r="N173" s="1"/>
      <c r="O173" s="1"/>
      <c r="P173" s="1"/>
      <c r="Q173" s="1"/>
      <c r="R173" s="1"/>
      <c r="S173" s="1"/>
      <c r="T173" s="1"/>
      <c r="U173" s="1"/>
    </row>
    <row r="174" ht="15.75" customHeight="1">
      <c r="A174" s="1"/>
      <c r="B174" s="1"/>
      <c r="C174" s="1"/>
      <c r="D174" s="1"/>
      <c r="E174" s="1"/>
      <c r="F174" s="1"/>
      <c r="G174" s="1"/>
      <c r="H174" s="1"/>
      <c r="I174" s="1"/>
      <c r="J174" s="1"/>
      <c r="K174" s="1"/>
      <c r="L174" s="1"/>
      <c r="M174" s="1"/>
      <c r="N174" s="1"/>
      <c r="O174" s="1"/>
      <c r="P174" s="1"/>
      <c r="Q174" s="1"/>
      <c r="R174" s="1"/>
      <c r="S174" s="1"/>
      <c r="T174" s="1"/>
      <c r="U174" s="1"/>
    </row>
    <row r="175" ht="15.75" customHeight="1">
      <c r="A175" s="1"/>
      <c r="B175" s="1"/>
      <c r="C175" s="1"/>
      <c r="D175" s="1"/>
      <c r="E175" s="1"/>
      <c r="F175" s="1"/>
      <c r="G175" s="1"/>
      <c r="H175" s="1"/>
      <c r="I175" s="1"/>
      <c r="J175" s="1"/>
      <c r="K175" s="1"/>
      <c r="L175" s="1"/>
      <c r="M175" s="1"/>
      <c r="N175" s="1"/>
      <c r="O175" s="1"/>
      <c r="P175" s="1"/>
      <c r="Q175" s="1"/>
      <c r="R175" s="1"/>
      <c r="S175" s="1"/>
      <c r="T175" s="1"/>
      <c r="U175" s="1"/>
    </row>
    <row r="176" ht="15.75" customHeight="1">
      <c r="A176" s="1"/>
      <c r="B176" s="1"/>
      <c r="C176" s="1"/>
      <c r="D176" s="1"/>
      <c r="E176" s="1"/>
      <c r="F176" s="1"/>
      <c r="G176" s="1"/>
      <c r="H176" s="1"/>
      <c r="I176" s="1"/>
      <c r="J176" s="1"/>
      <c r="K176" s="1"/>
      <c r="L176" s="1"/>
      <c r="M176" s="1"/>
      <c r="N176" s="1"/>
      <c r="O176" s="1"/>
      <c r="P176" s="1"/>
      <c r="Q176" s="1"/>
      <c r="R176" s="1"/>
      <c r="S176" s="1"/>
      <c r="T176" s="1"/>
      <c r="U176" s="1"/>
    </row>
    <row r="177" ht="15.75" customHeight="1">
      <c r="A177" s="1"/>
      <c r="B177" s="1"/>
      <c r="C177" s="1"/>
      <c r="D177" s="1"/>
      <c r="E177" s="1"/>
      <c r="F177" s="1"/>
      <c r="G177" s="1"/>
      <c r="H177" s="1"/>
      <c r="I177" s="1"/>
      <c r="J177" s="1"/>
      <c r="K177" s="1"/>
      <c r="L177" s="1"/>
      <c r="M177" s="1"/>
      <c r="N177" s="1"/>
      <c r="O177" s="1"/>
      <c r="P177" s="1"/>
      <c r="Q177" s="1"/>
      <c r="R177" s="1"/>
      <c r="S177" s="1"/>
      <c r="T177" s="1"/>
      <c r="U177" s="1"/>
    </row>
    <row r="178" ht="15.75" customHeight="1">
      <c r="A178" s="1"/>
      <c r="B178" s="1"/>
      <c r="C178" s="1"/>
      <c r="D178" s="1"/>
      <c r="E178" s="1"/>
      <c r="F178" s="1"/>
      <c r="G178" s="1"/>
      <c r="H178" s="1"/>
      <c r="I178" s="1"/>
      <c r="J178" s="1"/>
      <c r="K178" s="1"/>
      <c r="L178" s="1"/>
      <c r="M178" s="1"/>
      <c r="N178" s="1"/>
      <c r="O178" s="1"/>
      <c r="P178" s="1"/>
      <c r="Q178" s="1"/>
      <c r="R178" s="1"/>
      <c r="S178" s="1"/>
      <c r="T178" s="1"/>
      <c r="U178" s="1"/>
    </row>
    <row r="179" ht="15.75" customHeight="1">
      <c r="A179" s="1"/>
      <c r="B179" s="1"/>
      <c r="C179" s="1"/>
      <c r="D179" s="1"/>
      <c r="E179" s="1"/>
      <c r="F179" s="1"/>
      <c r="G179" s="1"/>
      <c r="H179" s="1"/>
      <c r="I179" s="1"/>
      <c r="J179" s="1"/>
      <c r="K179" s="1"/>
      <c r="L179" s="1"/>
      <c r="M179" s="1"/>
      <c r="N179" s="1"/>
      <c r="O179" s="1"/>
      <c r="P179" s="1"/>
      <c r="Q179" s="1"/>
      <c r="R179" s="1"/>
      <c r="S179" s="1"/>
      <c r="T179" s="1"/>
      <c r="U179" s="1"/>
    </row>
    <row r="180" ht="15.75" customHeight="1">
      <c r="A180" s="1"/>
      <c r="B180" s="1"/>
      <c r="C180" s="1"/>
      <c r="D180" s="1"/>
      <c r="E180" s="1"/>
      <c r="F180" s="1"/>
      <c r="G180" s="1"/>
      <c r="H180" s="1"/>
      <c r="I180" s="1"/>
      <c r="J180" s="1"/>
      <c r="K180" s="1"/>
      <c r="L180" s="1"/>
      <c r="M180" s="1"/>
      <c r="N180" s="1"/>
      <c r="O180" s="1"/>
      <c r="P180" s="1"/>
      <c r="Q180" s="1"/>
      <c r="R180" s="1"/>
      <c r="S180" s="1"/>
      <c r="T180" s="1"/>
      <c r="U180" s="1"/>
    </row>
    <row r="181" ht="15.75" customHeight="1">
      <c r="A181" s="1"/>
      <c r="B181" s="1"/>
      <c r="C181" s="1"/>
      <c r="D181" s="1"/>
      <c r="E181" s="1"/>
      <c r="F181" s="1"/>
      <c r="G181" s="1"/>
      <c r="H181" s="1"/>
      <c r="I181" s="1"/>
      <c r="J181" s="1"/>
      <c r="K181" s="1"/>
      <c r="L181" s="1"/>
      <c r="M181" s="1"/>
      <c r="N181" s="1"/>
      <c r="O181" s="1"/>
      <c r="P181" s="1"/>
      <c r="Q181" s="1"/>
      <c r="R181" s="1"/>
      <c r="S181" s="1"/>
      <c r="T181" s="1"/>
      <c r="U181" s="1"/>
    </row>
    <row r="182" ht="15.75" customHeight="1">
      <c r="A182" s="1"/>
      <c r="B182" s="1"/>
      <c r="C182" s="1"/>
      <c r="D182" s="1"/>
      <c r="E182" s="1"/>
      <c r="F182" s="1"/>
      <c r="G182" s="1"/>
      <c r="H182" s="1"/>
      <c r="I182" s="1"/>
      <c r="J182" s="1"/>
      <c r="K182" s="1"/>
      <c r="L182" s="1"/>
      <c r="M182" s="1"/>
      <c r="N182" s="1"/>
      <c r="O182" s="1"/>
      <c r="P182" s="1"/>
      <c r="Q182" s="1"/>
      <c r="R182" s="1"/>
      <c r="S182" s="1"/>
      <c r="T182" s="1"/>
      <c r="U182" s="1"/>
    </row>
    <row r="183" ht="15.75" customHeight="1">
      <c r="A183" s="1"/>
      <c r="B183" s="1"/>
      <c r="C183" s="1"/>
      <c r="D183" s="1"/>
      <c r="E183" s="1"/>
      <c r="F183" s="1"/>
      <c r="G183" s="1"/>
      <c r="H183" s="1"/>
      <c r="I183" s="1"/>
      <c r="J183" s="1"/>
      <c r="K183" s="1"/>
      <c r="L183" s="1"/>
      <c r="M183" s="1"/>
      <c r="N183" s="1"/>
      <c r="O183" s="1"/>
      <c r="P183" s="1"/>
      <c r="Q183" s="1"/>
      <c r="R183" s="1"/>
      <c r="S183" s="1"/>
      <c r="T183" s="1"/>
      <c r="U183" s="1"/>
    </row>
    <row r="184" ht="15.75" customHeight="1">
      <c r="A184" s="1"/>
      <c r="B184" s="1"/>
      <c r="C184" s="1"/>
      <c r="D184" s="1"/>
      <c r="E184" s="1"/>
      <c r="F184" s="1"/>
      <c r="G184" s="1"/>
      <c r="H184" s="1"/>
      <c r="I184" s="1"/>
      <c r="J184" s="1"/>
      <c r="K184" s="1"/>
      <c r="L184" s="1"/>
      <c r="M184" s="1"/>
      <c r="N184" s="1"/>
      <c r="O184" s="1"/>
      <c r="P184" s="1"/>
      <c r="Q184" s="1"/>
      <c r="R184" s="1"/>
      <c r="S184" s="1"/>
      <c r="T184" s="1"/>
      <c r="U184" s="1"/>
    </row>
    <row r="185" ht="15.75" customHeight="1">
      <c r="A185" s="1"/>
      <c r="B185" s="1"/>
      <c r="C185" s="1"/>
      <c r="D185" s="1"/>
      <c r="E185" s="1"/>
      <c r="F185" s="1"/>
      <c r="G185" s="1"/>
      <c r="H185" s="1"/>
      <c r="I185" s="1"/>
      <c r="J185" s="1"/>
      <c r="K185" s="1"/>
      <c r="L185" s="1"/>
      <c r="M185" s="1"/>
      <c r="N185" s="1"/>
      <c r="O185" s="1"/>
      <c r="P185" s="1"/>
      <c r="Q185" s="1"/>
      <c r="R185" s="1"/>
      <c r="S185" s="1"/>
      <c r="T185" s="1"/>
      <c r="U185" s="1"/>
    </row>
    <row r="186" ht="15.75" customHeight="1">
      <c r="A186" s="1"/>
      <c r="B186" s="1"/>
      <c r="C186" s="1"/>
      <c r="D186" s="1"/>
      <c r="E186" s="1"/>
      <c r="F186" s="1"/>
      <c r="G186" s="1"/>
      <c r="H186" s="1"/>
      <c r="I186" s="1"/>
      <c r="J186" s="1"/>
      <c r="K186" s="1"/>
      <c r="L186" s="1"/>
      <c r="M186" s="1"/>
      <c r="N186" s="1"/>
      <c r="O186" s="1"/>
      <c r="P186" s="1"/>
      <c r="Q186" s="1"/>
      <c r="R186" s="1"/>
      <c r="S186" s="1"/>
      <c r="T186" s="1"/>
      <c r="U186" s="1"/>
    </row>
    <row r="187" ht="15.75" customHeight="1">
      <c r="A187" s="1"/>
      <c r="B187" s="1"/>
      <c r="C187" s="1"/>
      <c r="D187" s="1"/>
      <c r="E187" s="1"/>
      <c r="F187" s="1"/>
      <c r="G187" s="1"/>
      <c r="H187" s="1"/>
      <c r="I187" s="1"/>
      <c r="J187" s="1"/>
      <c r="K187" s="1"/>
      <c r="L187" s="1"/>
      <c r="M187" s="1"/>
      <c r="N187" s="1"/>
      <c r="O187" s="1"/>
      <c r="P187" s="1"/>
      <c r="Q187" s="1"/>
      <c r="R187" s="1"/>
      <c r="S187" s="1"/>
      <c r="T187" s="1"/>
      <c r="U187" s="1"/>
    </row>
    <row r="188" ht="15.75" customHeight="1">
      <c r="A188" s="1"/>
      <c r="B188" s="1"/>
      <c r="C188" s="1"/>
      <c r="D188" s="1"/>
      <c r="E188" s="1"/>
      <c r="F188" s="1"/>
      <c r="G188" s="1"/>
      <c r="H188" s="1"/>
      <c r="I188" s="1"/>
      <c r="J188" s="1"/>
      <c r="K188" s="1"/>
      <c r="L188" s="1"/>
      <c r="M188" s="1"/>
      <c r="N188" s="1"/>
      <c r="O188" s="1"/>
      <c r="P188" s="1"/>
      <c r="Q188" s="1"/>
      <c r="R188" s="1"/>
      <c r="S188" s="1"/>
      <c r="T188" s="1"/>
      <c r="U188" s="1"/>
    </row>
    <row r="189" ht="15.75" customHeight="1">
      <c r="A189" s="1"/>
      <c r="B189" s="1"/>
      <c r="C189" s="1"/>
      <c r="D189" s="1"/>
      <c r="E189" s="1"/>
      <c r="F189" s="1"/>
      <c r="G189" s="1"/>
      <c r="H189" s="1"/>
      <c r="I189" s="1"/>
      <c r="J189" s="1"/>
      <c r="K189" s="1"/>
      <c r="L189" s="1"/>
      <c r="M189" s="1"/>
      <c r="N189" s="1"/>
      <c r="O189" s="1"/>
      <c r="P189" s="1"/>
      <c r="Q189" s="1"/>
      <c r="R189" s="1"/>
      <c r="S189" s="1"/>
      <c r="T189" s="1"/>
      <c r="U189" s="1"/>
    </row>
    <row r="190" ht="15.75" customHeight="1">
      <c r="A190" s="1"/>
      <c r="B190" s="1"/>
      <c r="C190" s="1"/>
      <c r="D190" s="1"/>
      <c r="E190" s="1"/>
      <c r="F190" s="1"/>
      <c r="G190" s="1"/>
      <c r="H190" s="1"/>
      <c r="I190" s="1"/>
      <c r="J190" s="1"/>
      <c r="K190" s="1"/>
      <c r="L190" s="1"/>
      <c r="M190" s="1"/>
      <c r="N190" s="1"/>
      <c r="O190" s="1"/>
      <c r="P190" s="1"/>
      <c r="Q190" s="1"/>
      <c r="R190" s="1"/>
      <c r="S190" s="1"/>
      <c r="T190" s="1"/>
      <c r="U190" s="1"/>
    </row>
    <row r="191" ht="15.75" customHeight="1">
      <c r="A191" s="1"/>
      <c r="B191" s="1"/>
      <c r="C191" s="1"/>
      <c r="D191" s="1"/>
      <c r="E191" s="1"/>
      <c r="F191" s="1"/>
      <c r="G191" s="1"/>
      <c r="H191" s="1"/>
      <c r="I191" s="1"/>
      <c r="J191" s="1"/>
      <c r="K191" s="1"/>
      <c r="L191" s="1"/>
      <c r="M191" s="1"/>
      <c r="N191" s="1"/>
      <c r="O191" s="1"/>
      <c r="P191" s="1"/>
      <c r="Q191" s="1"/>
      <c r="R191" s="1"/>
      <c r="S191" s="1"/>
      <c r="T191" s="1"/>
      <c r="U191" s="1"/>
    </row>
    <row r="192" ht="15.75" customHeight="1">
      <c r="A192" s="1"/>
      <c r="B192" s="1"/>
      <c r="C192" s="1"/>
      <c r="D192" s="1"/>
      <c r="E192" s="1"/>
      <c r="F192" s="1"/>
      <c r="G192" s="1"/>
      <c r="H192" s="1"/>
      <c r="I192" s="1"/>
      <c r="J192" s="1"/>
      <c r="K192" s="1"/>
      <c r="L192" s="1"/>
      <c r="M192" s="1"/>
      <c r="N192" s="1"/>
      <c r="O192" s="1"/>
      <c r="P192" s="1"/>
      <c r="Q192" s="1"/>
      <c r="R192" s="1"/>
      <c r="S192" s="1"/>
      <c r="T192" s="1"/>
      <c r="U192" s="1"/>
    </row>
    <row r="193" ht="15.75" customHeight="1">
      <c r="A193" s="1"/>
      <c r="B193" s="1"/>
      <c r="C193" s="1"/>
      <c r="D193" s="1"/>
      <c r="E193" s="1"/>
      <c r="F193" s="1"/>
      <c r="G193" s="1"/>
      <c r="H193" s="1"/>
      <c r="I193" s="1"/>
      <c r="J193" s="1"/>
      <c r="K193" s="1"/>
      <c r="L193" s="1"/>
      <c r="M193" s="1"/>
      <c r="N193" s="1"/>
      <c r="O193" s="1"/>
      <c r="P193" s="1"/>
      <c r="Q193" s="1"/>
      <c r="R193" s="1"/>
      <c r="S193" s="1"/>
      <c r="T193" s="1"/>
      <c r="U193" s="1"/>
    </row>
    <row r="194" ht="15.75" customHeight="1">
      <c r="A194" s="1"/>
      <c r="B194" s="1"/>
      <c r="C194" s="1"/>
      <c r="D194" s="1"/>
      <c r="E194" s="1"/>
      <c r="F194" s="1"/>
      <c r="G194" s="1"/>
      <c r="H194" s="1"/>
      <c r="I194" s="1"/>
      <c r="J194" s="1"/>
      <c r="K194" s="1"/>
      <c r="L194" s="1"/>
      <c r="M194" s="1"/>
      <c r="N194" s="1"/>
      <c r="O194" s="1"/>
      <c r="P194" s="1"/>
      <c r="Q194" s="1"/>
      <c r="R194" s="1"/>
      <c r="S194" s="1"/>
      <c r="T194" s="1"/>
      <c r="U194" s="1"/>
    </row>
    <row r="195" ht="15.75" customHeight="1">
      <c r="A195" s="1"/>
      <c r="B195" s="1"/>
      <c r="C195" s="1"/>
      <c r="D195" s="1"/>
      <c r="E195" s="1"/>
      <c r="F195" s="1"/>
      <c r="G195" s="1"/>
      <c r="H195" s="1"/>
      <c r="I195" s="1"/>
      <c r="J195" s="1"/>
      <c r="K195" s="1"/>
      <c r="L195" s="1"/>
      <c r="M195" s="1"/>
      <c r="N195" s="1"/>
      <c r="O195" s="1"/>
      <c r="P195" s="1"/>
      <c r="Q195" s="1"/>
      <c r="R195" s="1"/>
      <c r="S195" s="1"/>
      <c r="T195" s="1"/>
      <c r="U195" s="1"/>
    </row>
    <row r="196" ht="15.75" customHeight="1">
      <c r="A196" s="1"/>
      <c r="B196" s="1"/>
      <c r="C196" s="1"/>
      <c r="D196" s="1"/>
      <c r="E196" s="1"/>
      <c r="F196" s="1"/>
      <c r="G196" s="1"/>
      <c r="H196" s="1"/>
      <c r="I196" s="1"/>
      <c r="J196" s="1"/>
      <c r="K196" s="1"/>
      <c r="L196" s="1"/>
      <c r="M196" s="1"/>
      <c r="N196" s="1"/>
      <c r="O196" s="1"/>
      <c r="P196" s="1"/>
      <c r="Q196" s="1"/>
      <c r="R196" s="1"/>
      <c r="S196" s="1"/>
      <c r="T196" s="1"/>
      <c r="U196" s="1"/>
    </row>
    <row r="197" ht="15.75" customHeight="1">
      <c r="A197" s="1"/>
      <c r="B197" s="1"/>
      <c r="C197" s="1"/>
      <c r="D197" s="1"/>
      <c r="E197" s="1"/>
      <c r="F197" s="1"/>
      <c r="G197" s="1"/>
      <c r="H197" s="1"/>
      <c r="I197" s="1"/>
      <c r="J197" s="1"/>
      <c r="K197" s="1"/>
      <c r="L197" s="1"/>
      <c r="M197" s="1"/>
      <c r="N197" s="1"/>
      <c r="O197" s="1"/>
      <c r="P197" s="1"/>
      <c r="Q197" s="1"/>
      <c r="R197" s="1"/>
      <c r="S197" s="1"/>
      <c r="T197" s="1"/>
      <c r="U197" s="1"/>
    </row>
    <row r="198" ht="15.75" customHeight="1">
      <c r="A198" s="1"/>
      <c r="B198" s="1"/>
      <c r="C198" s="1"/>
      <c r="D198" s="1"/>
      <c r="E198" s="1"/>
      <c r="F198" s="1"/>
      <c r="G198" s="1"/>
      <c r="H198" s="1"/>
      <c r="I198" s="1"/>
      <c r="J198" s="1"/>
      <c r="K198" s="1"/>
      <c r="L198" s="1"/>
      <c r="M198" s="1"/>
      <c r="N198" s="1"/>
      <c r="O198" s="1"/>
      <c r="P198" s="1"/>
      <c r="Q198" s="1"/>
      <c r="R198" s="1"/>
      <c r="S198" s="1"/>
      <c r="T198" s="1"/>
      <c r="U198" s="1"/>
    </row>
    <row r="199" ht="15.75" customHeight="1">
      <c r="A199" s="1"/>
      <c r="B199" s="1"/>
      <c r="C199" s="1"/>
      <c r="D199" s="1"/>
      <c r="E199" s="1"/>
      <c r="F199" s="1"/>
      <c r="G199" s="1"/>
      <c r="H199" s="1"/>
      <c r="I199" s="1"/>
      <c r="J199" s="1"/>
      <c r="K199" s="1"/>
      <c r="L199" s="1"/>
      <c r="M199" s="1"/>
      <c r="N199" s="1"/>
      <c r="O199" s="1"/>
      <c r="P199" s="1"/>
      <c r="Q199" s="1"/>
      <c r="R199" s="1"/>
      <c r="S199" s="1"/>
      <c r="T199" s="1"/>
      <c r="U199" s="1"/>
    </row>
    <row r="200" ht="15.75" customHeight="1">
      <c r="A200" s="1"/>
      <c r="B200" s="1"/>
      <c r="C200" s="1"/>
      <c r="D200" s="1"/>
      <c r="E200" s="1"/>
      <c r="F200" s="1"/>
      <c r="G200" s="1"/>
      <c r="H200" s="1"/>
      <c r="I200" s="1"/>
      <c r="J200" s="1"/>
      <c r="K200" s="1"/>
      <c r="L200" s="1"/>
      <c r="M200" s="1"/>
      <c r="N200" s="1"/>
      <c r="O200" s="1"/>
      <c r="P200" s="1"/>
      <c r="Q200" s="1"/>
      <c r="R200" s="1"/>
      <c r="S200" s="1"/>
      <c r="T200" s="1"/>
      <c r="U200" s="1"/>
    </row>
    <row r="201" ht="15.75" customHeight="1">
      <c r="A201" s="1"/>
      <c r="B201" s="1"/>
      <c r="C201" s="1"/>
      <c r="D201" s="1"/>
      <c r="E201" s="1"/>
      <c r="F201" s="1"/>
      <c r="G201" s="1"/>
      <c r="H201" s="1"/>
      <c r="I201" s="1"/>
      <c r="J201" s="1"/>
      <c r="K201" s="1"/>
      <c r="L201" s="1"/>
      <c r="M201" s="1"/>
      <c r="N201" s="1"/>
      <c r="O201" s="1"/>
      <c r="P201" s="1"/>
      <c r="Q201" s="1"/>
      <c r="R201" s="1"/>
      <c r="S201" s="1"/>
      <c r="T201" s="1"/>
      <c r="U201" s="1"/>
    </row>
    <row r="202" ht="15.75" customHeight="1">
      <c r="A202" s="1"/>
      <c r="B202" s="1"/>
      <c r="C202" s="1"/>
      <c r="D202" s="1"/>
      <c r="E202" s="1"/>
      <c r="F202" s="1"/>
      <c r="G202" s="1"/>
      <c r="H202" s="1"/>
      <c r="I202" s="1"/>
      <c r="J202" s="1"/>
      <c r="K202" s="1"/>
      <c r="L202" s="1"/>
      <c r="M202" s="1"/>
      <c r="N202" s="1"/>
      <c r="O202" s="1"/>
      <c r="P202" s="1"/>
      <c r="Q202" s="1"/>
      <c r="R202" s="1"/>
      <c r="S202" s="1"/>
      <c r="T202" s="1"/>
      <c r="U202" s="1"/>
    </row>
    <row r="203" ht="15.75" customHeight="1">
      <c r="A203" s="1"/>
      <c r="B203" s="1"/>
      <c r="C203" s="1"/>
      <c r="D203" s="1"/>
      <c r="E203" s="1"/>
      <c r="F203" s="1"/>
      <c r="G203" s="1"/>
      <c r="H203" s="1"/>
      <c r="I203" s="1"/>
      <c r="J203" s="1"/>
      <c r="K203" s="1"/>
      <c r="L203" s="1"/>
      <c r="M203" s="1"/>
      <c r="N203" s="1"/>
      <c r="O203" s="1"/>
      <c r="P203" s="1"/>
      <c r="Q203" s="1"/>
      <c r="R203" s="1"/>
      <c r="S203" s="1"/>
      <c r="T203" s="1"/>
      <c r="U203" s="1"/>
    </row>
    <row r="204" ht="15.75" customHeight="1">
      <c r="A204" s="1"/>
      <c r="B204" s="1"/>
      <c r="C204" s="1"/>
      <c r="D204" s="1"/>
      <c r="E204" s="1"/>
      <c r="F204" s="1"/>
      <c r="G204" s="1"/>
      <c r="H204" s="1"/>
      <c r="I204" s="1"/>
      <c r="J204" s="1"/>
      <c r="K204" s="1"/>
      <c r="L204" s="1"/>
      <c r="M204" s="1"/>
      <c r="N204" s="1"/>
      <c r="O204" s="1"/>
      <c r="P204" s="1"/>
      <c r="Q204" s="1"/>
      <c r="R204" s="1"/>
      <c r="S204" s="1"/>
      <c r="T204" s="1"/>
      <c r="U204" s="1"/>
    </row>
    <row r="205" ht="15.75" customHeight="1">
      <c r="A205" s="1"/>
      <c r="B205" s="1"/>
      <c r="C205" s="1"/>
      <c r="D205" s="1"/>
      <c r="E205" s="1"/>
      <c r="F205" s="1"/>
      <c r="G205" s="1"/>
      <c r="H205" s="1"/>
      <c r="I205" s="1"/>
      <c r="J205" s="1"/>
      <c r="K205" s="1"/>
      <c r="L205" s="1"/>
      <c r="M205" s="1"/>
      <c r="N205" s="1"/>
      <c r="O205" s="1"/>
      <c r="P205" s="1"/>
      <c r="Q205" s="1"/>
      <c r="R205" s="1"/>
      <c r="S205" s="1"/>
      <c r="T205" s="1"/>
      <c r="U205" s="1"/>
    </row>
    <row r="206" ht="15.75" customHeight="1">
      <c r="A206" s="1"/>
      <c r="B206" s="1"/>
      <c r="C206" s="1"/>
      <c r="D206" s="1"/>
      <c r="E206" s="1"/>
      <c r="F206" s="1"/>
      <c r="G206" s="1"/>
      <c r="H206" s="1"/>
      <c r="I206" s="1"/>
      <c r="J206" s="1"/>
      <c r="K206" s="1"/>
      <c r="L206" s="1"/>
      <c r="M206" s="1"/>
      <c r="N206" s="1"/>
      <c r="O206" s="1"/>
      <c r="P206" s="1"/>
      <c r="Q206" s="1"/>
      <c r="R206" s="1"/>
      <c r="S206" s="1"/>
      <c r="T206" s="1"/>
      <c r="U206" s="1"/>
    </row>
    <row r="207" ht="15.75" customHeight="1">
      <c r="A207" s="1"/>
      <c r="B207" s="1"/>
      <c r="C207" s="1"/>
      <c r="D207" s="1"/>
      <c r="E207" s="1"/>
      <c r="F207" s="1"/>
      <c r="G207" s="1"/>
      <c r="H207" s="1"/>
      <c r="I207" s="1"/>
      <c r="J207" s="1"/>
      <c r="K207" s="1"/>
      <c r="L207" s="1"/>
      <c r="M207" s="1"/>
      <c r="N207" s="1"/>
      <c r="O207" s="1"/>
      <c r="P207" s="1"/>
      <c r="Q207" s="1"/>
      <c r="R207" s="1"/>
      <c r="S207" s="1"/>
      <c r="T207" s="1"/>
      <c r="U207" s="1"/>
    </row>
    <row r="208" ht="15.75" customHeight="1">
      <c r="A208" s="1"/>
      <c r="B208" s="1"/>
      <c r="C208" s="1"/>
      <c r="D208" s="1"/>
      <c r="E208" s="1"/>
      <c r="F208" s="1"/>
      <c r="G208" s="1"/>
      <c r="H208" s="1"/>
      <c r="I208" s="1"/>
      <c r="J208" s="1"/>
      <c r="K208" s="1"/>
      <c r="L208" s="1"/>
      <c r="M208" s="1"/>
      <c r="N208" s="1"/>
      <c r="O208" s="1"/>
      <c r="P208" s="1"/>
      <c r="Q208" s="1"/>
      <c r="R208" s="1"/>
      <c r="S208" s="1"/>
      <c r="T208" s="1"/>
      <c r="U208" s="1"/>
    </row>
    <row r="209" ht="15.75" customHeight="1">
      <c r="A209" s="1"/>
      <c r="B209" s="1"/>
      <c r="C209" s="1"/>
      <c r="D209" s="1"/>
      <c r="E209" s="1"/>
      <c r="F209" s="1"/>
      <c r="G209" s="1"/>
      <c r="H209" s="1"/>
      <c r="I209" s="1"/>
      <c r="J209" s="1"/>
      <c r="K209" s="1"/>
      <c r="L209" s="1"/>
      <c r="M209" s="1"/>
      <c r="N209" s="1"/>
      <c r="O209" s="1"/>
      <c r="P209" s="1"/>
      <c r="Q209" s="1"/>
      <c r="R209" s="1"/>
      <c r="S209" s="1"/>
      <c r="T209" s="1"/>
      <c r="U209" s="1"/>
    </row>
    <row r="210" ht="15.75" customHeight="1">
      <c r="A210" s="1"/>
      <c r="B210" s="1"/>
      <c r="C210" s="1"/>
      <c r="D210" s="1"/>
      <c r="E210" s="1"/>
      <c r="F210" s="1"/>
      <c r="G210" s="1"/>
      <c r="H210" s="1"/>
      <c r="I210" s="1"/>
      <c r="J210" s="1"/>
      <c r="K210" s="1"/>
      <c r="L210" s="1"/>
      <c r="M210" s="1"/>
      <c r="N210" s="1"/>
      <c r="O210" s="1"/>
      <c r="P210" s="1"/>
      <c r="Q210" s="1"/>
      <c r="R210" s="1"/>
      <c r="S210" s="1"/>
      <c r="T210" s="1"/>
      <c r="U210" s="1"/>
    </row>
    <row r="211" ht="15.75" customHeight="1">
      <c r="A211" s="1"/>
      <c r="B211" s="1"/>
      <c r="C211" s="1"/>
      <c r="D211" s="1"/>
      <c r="E211" s="1"/>
      <c r="F211" s="1"/>
      <c r="G211" s="1"/>
      <c r="H211" s="1"/>
      <c r="I211" s="1"/>
      <c r="J211" s="1"/>
      <c r="K211" s="1"/>
      <c r="L211" s="1"/>
      <c r="M211" s="1"/>
      <c r="N211" s="1"/>
      <c r="O211" s="1"/>
      <c r="P211" s="1"/>
      <c r="Q211" s="1"/>
      <c r="R211" s="1"/>
      <c r="S211" s="1"/>
      <c r="T211" s="1"/>
      <c r="U211" s="1"/>
    </row>
    <row r="212" ht="15.75" customHeight="1">
      <c r="A212" s="1"/>
      <c r="B212" s="1"/>
      <c r="C212" s="1"/>
      <c r="D212" s="1"/>
      <c r="E212" s="1"/>
      <c r="F212" s="1"/>
      <c r="G212" s="1"/>
      <c r="H212" s="1"/>
      <c r="I212" s="1"/>
      <c r="J212" s="1"/>
      <c r="K212" s="1"/>
      <c r="L212" s="1"/>
      <c r="M212" s="1"/>
      <c r="N212" s="1"/>
      <c r="O212" s="1"/>
      <c r="P212" s="1"/>
      <c r="Q212" s="1"/>
      <c r="R212" s="1"/>
      <c r="S212" s="1"/>
      <c r="T212" s="1"/>
      <c r="U212" s="1"/>
    </row>
    <row r="213" ht="15.75" customHeight="1">
      <c r="A213" s="1"/>
      <c r="B213" s="1"/>
      <c r="C213" s="1"/>
      <c r="D213" s="1"/>
      <c r="E213" s="1"/>
      <c r="F213" s="1"/>
      <c r="G213" s="1"/>
      <c r="H213" s="1"/>
      <c r="I213" s="1"/>
      <c r="J213" s="1"/>
      <c r="K213" s="1"/>
      <c r="L213" s="1"/>
      <c r="M213" s="1"/>
      <c r="N213" s="1"/>
      <c r="O213" s="1"/>
      <c r="P213" s="1"/>
      <c r="Q213" s="1"/>
      <c r="R213" s="1"/>
      <c r="S213" s="1"/>
      <c r="T213" s="1"/>
      <c r="U213" s="1"/>
    </row>
    <row r="214" ht="15.75" customHeight="1">
      <c r="A214" s="1"/>
      <c r="B214" s="1"/>
      <c r="C214" s="1"/>
      <c r="D214" s="1"/>
      <c r="E214" s="1"/>
      <c r="F214" s="1"/>
      <c r="G214" s="1"/>
      <c r="H214" s="1"/>
      <c r="I214" s="1"/>
      <c r="J214" s="1"/>
      <c r="K214" s="1"/>
      <c r="L214" s="1"/>
      <c r="M214" s="1"/>
      <c r="N214" s="1"/>
      <c r="O214" s="1"/>
      <c r="P214" s="1"/>
      <c r="Q214" s="1"/>
      <c r="R214" s="1"/>
      <c r="S214" s="1"/>
      <c r="T214" s="1"/>
      <c r="U214" s="1"/>
    </row>
    <row r="215" ht="15.75" customHeight="1">
      <c r="A215" s="1"/>
      <c r="B215" s="1"/>
      <c r="C215" s="1"/>
      <c r="D215" s="1"/>
      <c r="E215" s="1"/>
      <c r="F215" s="1"/>
      <c r="G215" s="1"/>
      <c r="H215" s="1"/>
      <c r="I215" s="1"/>
      <c r="J215" s="1"/>
      <c r="K215" s="1"/>
      <c r="L215" s="1"/>
      <c r="M215" s="1"/>
      <c r="N215" s="1"/>
      <c r="O215" s="1"/>
      <c r="P215" s="1"/>
      <c r="Q215" s="1"/>
      <c r="R215" s="1"/>
      <c r="S215" s="1"/>
      <c r="T215" s="1"/>
      <c r="U215" s="1"/>
    </row>
    <row r="216" ht="15.75" customHeight="1">
      <c r="A216" s="1"/>
      <c r="B216" s="1"/>
      <c r="C216" s="1"/>
      <c r="D216" s="1"/>
      <c r="E216" s="1"/>
      <c r="F216" s="1"/>
      <c r="G216" s="1"/>
      <c r="H216" s="1"/>
      <c r="I216" s="1"/>
      <c r="J216" s="1"/>
      <c r="K216" s="1"/>
      <c r="L216" s="1"/>
      <c r="M216" s="1"/>
      <c r="N216" s="1"/>
      <c r="O216" s="1"/>
      <c r="P216" s="1"/>
      <c r="Q216" s="1"/>
      <c r="R216" s="1"/>
      <c r="S216" s="1"/>
      <c r="T216" s="1"/>
      <c r="U216" s="1"/>
    </row>
    <row r="217" ht="15.75" customHeight="1">
      <c r="A217" s="1"/>
      <c r="B217" s="1"/>
      <c r="C217" s="1"/>
      <c r="D217" s="1"/>
      <c r="E217" s="1"/>
      <c r="F217" s="1"/>
      <c r="G217" s="1"/>
      <c r="H217" s="1"/>
      <c r="I217" s="1"/>
      <c r="J217" s="1"/>
      <c r="K217" s="1"/>
      <c r="L217" s="1"/>
      <c r="M217" s="1"/>
      <c r="N217" s="1"/>
      <c r="O217" s="1"/>
      <c r="P217" s="1"/>
      <c r="Q217" s="1"/>
      <c r="R217" s="1"/>
      <c r="S217" s="1"/>
      <c r="T217" s="1"/>
      <c r="U217" s="1"/>
    </row>
    <row r="218" ht="15.75" customHeight="1">
      <c r="A218" s="1"/>
      <c r="B218" s="1"/>
      <c r="C218" s="1"/>
      <c r="D218" s="1"/>
      <c r="E218" s="1"/>
      <c r="F218" s="1"/>
      <c r="G218" s="1"/>
      <c r="H218" s="1"/>
      <c r="I218" s="1"/>
      <c r="J218" s="1"/>
      <c r="K218" s="1"/>
      <c r="L218" s="1"/>
      <c r="M218" s="1"/>
      <c r="N218" s="1"/>
      <c r="O218" s="1"/>
      <c r="P218" s="1"/>
      <c r="Q218" s="1"/>
      <c r="R218" s="1"/>
      <c r="S218" s="1"/>
      <c r="T218" s="1"/>
      <c r="U218" s="1"/>
    </row>
    <row r="219" ht="15.75" customHeight="1">
      <c r="A219" s="1"/>
      <c r="B219" s="1"/>
      <c r="C219" s="1"/>
      <c r="D219" s="1"/>
      <c r="E219" s="1"/>
      <c r="F219" s="1"/>
      <c r="G219" s="1"/>
      <c r="H219" s="1"/>
      <c r="I219" s="1"/>
      <c r="J219" s="1"/>
      <c r="K219" s="1"/>
      <c r="L219" s="1"/>
      <c r="M219" s="1"/>
      <c r="N219" s="1"/>
      <c r="O219" s="1"/>
      <c r="P219" s="1"/>
      <c r="Q219" s="1"/>
      <c r="R219" s="1"/>
      <c r="S219" s="1"/>
      <c r="T219" s="1"/>
      <c r="U219" s="1"/>
    </row>
    <row r="220" ht="15.75" customHeight="1">
      <c r="A220" s="1"/>
      <c r="B220" s="1"/>
      <c r="C220" s="1"/>
      <c r="D220" s="1"/>
      <c r="E220" s="1"/>
      <c r="F220" s="1"/>
      <c r="G220" s="1"/>
      <c r="H220" s="1"/>
      <c r="I220" s="1"/>
      <c r="J220" s="1"/>
      <c r="K220" s="1"/>
      <c r="L220" s="1"/>
      <c r="M220" s="1"/>
      <c r="N220" s="1"/>
      <c r="O220" s="1"/>
      <c r="P220" s="1"/>
      <c r="Q220" s="1"/>
      <c r="R220" s="1"/>
      <c r="S220" s="1"/>
      <c r="T220" s="1"/>
      <c r="U220" s="1"/>
    </row>
    <row r="221" ht="15.75" customHeight="1">
      <c r="A221" s="1"/>
      <c r="B221" s="1"/>
      <c r="C221" s="1"/>
      <c r="D221" s="1"/>
      <c r="E221" s="1"/>
      <c r="F221" s="1"/>
      <c r="G221" s="1"/>
      <c r="H221" s="1"/>
      <c r="I221" s="1"/>
      <c r="J221" s="1"/>
      <c r="K221" s="1"/>
      <c r="L221" s="1"/>
      <c r="M221" s="1"/>
      <c r="N221" s="1"/>
      <c r="O221" s="1"/>
      <c r="P221" s="1"/>
      <c r="Q221" s="1"/>
      <c r="R221" s="1"/>
      <c r="S221" s="1"/>
      <c r="T221" s="1"/>
      <c r="U221" s="1"/>
    </row>
    <row r="222" ht="15.75" customHeight="1">
      <c r="A222" s="1"/>
      <c r="B222" s="1"/>
      <c r="C222" s="1"/>
      <c r="D222" s="1"/>
      <c r="E222" s="1"/>
      <c r="F222" s="1"/>
      <c r="G222" s="1"/>
      <c r="H222" s="1"/>
      <c r="I222" s="1"/>
      <c r="J222" s="1"/>
      <c r="K222" s="1"/>
      <c r="L222" s="1"/>
      <c r="M222" s="1"/>
      <c r="N222" s="1"/>
      <c r="O222" s="1"/>
      <c r="P222" s="1"/>
      <c r="Q222" s="1"/>
      <c r="R222" s="1"/>
      <c r="S222" s="1"/>
      <c r="T222" s="1"/>
      <c r="U222" s="1"/>
    </row>
    <row r="223" ht="15.75" customHeight="1">
      <c r="A223" s="1"/>
      <c r="B223" s="1"/>
      <c r="C223" s="1"/>
      <c r="D223" s="1"/>
      <c r="E223" s="1"/>
      <c r="F223" s="1"/>
      <c r="G223" s="1"/>
      <c r="H223" s="1"/>
      <c r="I223" s="1"/>
      <c r="J223" s="1"/>
      <c r="K223" s="1"/>
      <c r="L223" s="1"/>
      <c r="M223" s="1"/>
      <c r="N223" s="1"/>
      <c r="O223" s="1"/>
      <c r="P223" s="1"/>
      <c r="Q223" s="1"/>
      <c r="R223" s="1"/>
      <c r="S223" s="1"/>
      <c r="T223" s="1"/>
      <c r="U223" s="1"/>
    </row>
    <row r="224" ht="15.75" customHeight="1">
      <c r="A224" s="1"/>
      <c r="B224" s="1"/>
      <c r="C224" s="1"/>
      <c r="D224" s="1"/>
      <c r="E224" s="1"/>
      <c r="F224" s="1"/>
      <c r="G224" s="1"/>
      <c r="H224" s="1"/>
      <c r="I224" s="1"/>
      <c r="J224" s="1"/>
      <c r="K224" s="1"/>
      <c r="L224" s="1"/>
      <c r="M224" s="1"/>
      <c r="N224" s="1"/>
      <c r="O224" s="1"/>
      <c r="P224" s="1"/>
      <c r="Q224" s="1"/>
      <c r="R224" s="1"/>
      <c r="S224" s="1"/>
      <c r="T224" s="1"/>
      <c r="U224" s="1"/>
    </row>
    <row r="225" ht="15.75" customHeight="1">
      <c r="A225" s="1"/>
      <c r="B225" s="1"/>
      <c r="C225" s="1"/>
      <c r="D225" s="1"/>
      <c r="E225" s="1"/>
      <c r="F225" s="1"/>
      <c r="G225" s="1"/>
      <c r="H225" s="1"/>
      <c r="I225" s="1"/>
      <c r="J225" s="1"/>
      <c r="K225" s="1"/>
      <c r="L225" s="1"/>
      <c r="M225" s="1"/>
      <c r="N225" s="1"/>
      <c r="O225" s="1"/>
      <c r="P225" s="1"/>
      <c r="Q225" s="1"/>
      <c r="R225" s="1"/>
      <c r="S225" s="1"/>
      <c r="T225" s="1"/>
      <c r="U225" s="1"/>
    </row>
    <row r="226" ht="15.75" customHeight="1">
      <c r="A226" s="1"/>
      <c r="B226" s="1"/>
      <c r="C226" s="1"/>
      <c r="D226" s="1"/>
      <c r="E226" s="1"/>
      <c r="F226" s="1"/>
      <c r="G226" s="1"/>
      <c r="H226" s="1"/>
      <c r="I226" s="1"/>
      <c r="J226" s="1"/>
      <c r="K226" s="1"/>
      <c r="L226" s="1"/>
      <c r="M226" s="1"/>
      <c r="N226" s="1"/>
      <c r="O226" s="1"/>
      <c r="P226" s="1"/>
      <c r="Q226" s="1"/>
      <c r="R226" s="1"/>
      <c r="S226" s="1"/>
      <c r="T226" s="1"/>
      <c r="U226" s="1"/>
    </row>
    <row r="227" ht="15.75" customHeight="1">
      <c r="A227" s="1"/>
      <c r="B227" s="1"/>
      <c r="C227" s="1"/>
      <c r="D227" s="1"/>
      <c r="E227" s="1"/>
      <c r="F227" s="1"/>
      <c r="G227" s="1"/>
      <c r="H227" s="1"/>
      <c r="I227" s="1"/>
      <c r="J227" s="1"/>
      <c r="K227" s="1"/>
      <c r="L227" s="1"/>
      <c r="M227" s="1"/>
      <c r="N227" s="1"/>
      <c r="O227" s="1"/>
      <c r="P227" s="1"/>
      <c r="Q227" s="1"/>
      <c r="R227" s="1"/>
      <c r="S227" s="1"/>
      <c r="T227" s="1"/>
      <c r="U227" s="1"/>
    </row>
    <row r="228" ht="15.75" customHeight="1">
      <c r="A228" s="1"/>
      <c r="B228" s="1"/>
      <c r="C228" s="1"/>
      <c r="D228" s="1"/>
      <c r="E228" s="1"/>
      <c r="F228" s="1"/>
      <c r="G228" s="1"/>
      <c r="H228" s="1"/>
      <c r="I228" s="1"/>
      <c r="J228" s="1"/>
      <c r="K228" s="1"/>
      <c r="L228" s="1"/>
      <c r="M228" s="1"/>
      <c r="N228" s="1"/>
      <c r="O228" s="1"/>
      <c r="P228" s="1"/>
      <c r="Q228" s="1"/>
      <c r="R228" s="1"/>
      <c r="S228" s="1"/>
      <c r="T228" s="1"/>
      <c r="U228" s="1"/>
    </row>
    <row r="229" ht="15.75" customHeight="1">
      <c r="A229" s="1"/>
      <c r="B229" s="1"/>
      <c r="C229" s="1"/>
      <c r="D229" s="1"/>
      <c r="E229" s="1"/>
      <c r="F229" s="1"/>
      <c r="G229" s="1"/>
      <c r="H229" s="1"/>
      <c r="I229" s="1"/>
      <c r="J229" s="1"/>
      <c r="K229" s="1"/>
      <c r="L229" s="1"/>
      <c r="M229" s="1"/>
      <c r="N229" s="1"/>
      <c r="O229" s="1"/>
      <c r="P229" s="1"/>
      <c r="Q229" s="1"/>
      <c r="R229" s="1"/>
      <c r="S229" s="1"/>
      <c r="T229" s="1"/>
      <c r="U229" s="1"/>
    </row>
    <row r="230" ht="15.75" customHeight="1">
      <c r="A230" s="1"/>
      <c r="B230" s="1"/>
      <c r="C230" s="1"/>
      <c r="D230" s="1"/>
      <c r="E230" s="1"/>
      <c r="F230" s="1"/>
      <c r="G230" s="1"/>
      <c r="H230" s="1"/>
      <c r="I230" s="1"/>
      <c r="J230" s="1"/>
      <c r="K230" s="1"/>
      <c r="L230" s="1"/>
      <c r="M230" s="1"/>
      <c r="N230" s="1"/>
      <c r="O230" s="1"/>
      <c r="P230" s="1"/>
      <c r="Q230" s="1"/>
      <c r="R230" s="1"/>
      <c r="S230" s="1"/>
      <c r="T230" s="1"/>
      <c r="U230" s="1"/>
    </row>
    <row r="231" ht="15.75" customHeight="1">
      <c r="A231" s="1"/>
      <c r="B231" s="1"/>
      <c r="C231" s="1"/>
      <c r="D231" s="1"/>
      <c r="E231" s="1"/>
      <c r="F231" s="1"/>
      <c r="G231" s="1"/>
      <c r="H231" s="1"/>
      <c r="I231" s="1"/>
      <c r="J231" s="1"/>
      <c r="K231" s="1"/>
      <c r="L231" s="1"/>
      <c r="M231" s="1"/>
      <c r="N231" s="1"/>
      <c r="O231" s="1"/>
      <c r="P231" s="1"/>
      <c r="Q231" s="1"/>
      <c r="R231" s="1"/>
      <c r="S231" s="1"/>
      <c r="T231" s="1"/>
      <c r="U231" s="1"/>
    </row>
    <row r="232" ht="15.75" customHeight="1">
      <c r="A232" s="1"/>
      <c r="B232" s="1"/>
      <c r="C232" s="1"/>
      <c r="D232" s="1"/>
      <c r="E232" s="1"/>
      <c r="F232" s="1"/>
      <c r="G232" s="1"/>
      <c r="H232" s="1"/>
      <c r="I232" s="1"/>
      <c r="J232" s="1"/>
      <c r="K232" s="1"/>
      <c r="L232" s="1"/>
      <c r="M232" s="1"/>
      <c r="N232" s="1"/>
      <c r="O232" s="1"/>
      <c r="P232" s="1"/>
      <c r="Q232" s="1"/>
      <c r="R232" s="1"/>
      <c r="S232" s="1"/>
      <c r="T232" s="1"/>
      <c r="U232" s="1"/>
    </row>
    <row r="233" ht="15.75" customHeight="1">
      <c r="A233" s="1"/>
      <c r="B233" s="1"/>
      <c r="C233" s="1"/>
      <c r="D233" s="1"/>
      <c r="E233" s="1"/>
      <c r="F233" s="1"/>
      <c r="G233" s="1"/>
      <c r="H233" s="1"/>
      <c r="I233" s="1"/>
      <c r="J233" s="1"/>
      <c r="K233" s="1"/>
      <c r="L233" s="1"/>
      <c r="M233" s="1"/>
      <c r="N233" s="1"/>
      <c r="O233" s="1"/>
      <c r="P233" s="1"/>
      <c r="Q233" s="1"/>
      <c r="R233" s="1"/>
      <c r="S233" s="1"/>
      <c r="T233" s="1"/>
      <c r="U233" s="1"/>
    </row>
    <row r="234" ht="15.75" customHeight="1">
      <c r="A234" s="1"/>
      <c r="B234" s="1"/>
      <c r="C234" s="1"/>
      <c r="D234" s="1"/>
      <c r="E234" s="1"/>
      <c r="F234" s="1"/>
      <c r="G234" s="1"/>
      <c r="H234" s="1"/>
      <c r="I234" s="1"/>
      <c r="J234" s="1"/>
      <c r="K234" s="1"/>
      <c r="L234" s="1"/>
      <c r="M234" s="1"/>
      <c r="N234" s="1"/>
      <c r="O234" s="1"/>
      <c r="P234" s="1"/>
      <c r="Q234" s="1"/>
      <c r="R234" s="1"/>
      <c r="S234" s="1"/>
      <c r="T234" s="1"/>
      <c r="U234" s="1"/>
    </row>
    <row r="235" ht="15.75" customHeight="1">
      <c r="A235" s="1"/>
      <c r="B235" s="1"/>
      <c r="C235" s="1"/>
      <c r="D235" s="1"/>
      <c r="E235" s="1"/>
      <c r="F235" s="1"/>
      <c r="G235" s="1"/>
      <c r="H235" s="1"/>
      <c r="I235" s="1"/>
      <c r="J235" s="1"/>
      <c r="K235" s="1"/>
      <c r="L235" s="1"/>
      <c r="M235" s="1"/>
      <c r="N235" s="1"/>
      <c r="O235" s="1"/>
      <c r="P235" s="1"/>
      <c r="Q235" s="1"/>
      <c r="R235" s="1"/>
      <c r="S235" s="1"/>
      <c r="T235" s="1"/>
      <c r="U235" s="1"/>
    </row>
    <row r="236" ht="15.75" customHeight="1">
      <c r="A236" s="1"/>
      <c r="B236" s="1"/>
      <c r="C236" s="1"/>
      <c r="D236" s="1"/>
      <c r="E236" s="1"/>
      <c r="F236" s="1"/>
      <c r="G236" s="1"/>
      <c r="H236" s="1"/>
      <c r="I236" s="1"/>
      <c r="J236" s="1"/>
      <c r="K236" s="1"/>
      <c r="L236" s="1"/>
      <c r="M236" s="1"/>
      <c r="N236" s="1"/>
      <c r="O236" s="1"/>
      <c r="P236" s="1"/>
      <c r="Q236" s="1"/>
      <c r="R236" s="1"/>
      <c r="S236" s="1"/>
      <c r="T236" s="1"/>
      <c r="U236" s="1"/>
    </row>
    <row r="237" ht="15.75" customHeight="1">
      <c r="A237" s="1"/>
      <c r="B237" s="1"/>
      <c r="C237" s="1"/>
      <c r="D237" s="1"/>
      <c r="E237" s="1"/>
      <c r="F237" s="1"/>
      <c r="G237" s="1"/>
      <c r="H237" s="1"/>
      <c r="I237" s="1"/>
      <c r="J237" s="1"/>
      <c r="K237" s="1"/>
      <c r="L237" s="1"/>
      <c r="M237" s="1"/>
      <c r="N237" s="1"/>
      <c r="O237" s="1"/>
      <c r="P237" s="1"/>
      <c r="Q237" s="1"/>
      <c r="R237" s="1"/>
      <c r="S237" s="1"/>
      <c r="T237" s="1"/>
      <c r="U237" s="1"/>
    </row>
    <row r="238" ht="15.75" customHeight="1">
      <c r="A238" s="1"/>
      <c r="B238" s="1"/>
      <c r="C238" s="1"/>
      <c r="D238" s="1"/>
      <c r="E238" s="1"/>
      <c r="F238" s="1"/>
      <c r="G238" s="1"/>
      <c r="H238" s="1"/>
      <c r="I238" s="1"/>
      <c r="J238" s="1"/>
      <c r="K238" s="1"/>
      <c r="L238" s="1"/>
      <c r="M238" s="1"/>
      <c r="N238" s="1"/>
      <c r="O238" s="1"/>
      <c r="P238" s="1"/>
      <c r="Q238" s="1"/>
      <c r="R238" s="1"/>
      <c r="S238" s="1"/>
      <c r="T238" s="1"/>
      <c r="U238" s="1"/>
    </row>
    <row r="239" ht="15.75" customHeight="1">
      <c r="A239" s="1"/>
      <c r="B239" s="1"/>
      <c r="C239" s="1"/>
      <c r="D239" s="1"/>
      <c r="E239" s="1"/>
      <c r="F239" s="1"/>
      <c r="G239" s="1"/>
      <c r="H239" s="1"/>
      <c r="I239" s="1"/>
      <c r="J239" s="1"/>
      <c r="K239" s="1"/>
      <c r="L239" s="1"/>
      <c r="M239" s="1"/>
      <c r="N239" s="1"/>
      <c r="O239" s="1"/>
      <c r="P239" s="1"/>
      <c r="Q239" s="1"/>
      <c r="R239" s="1"/>
      <c r="S239" s="1"/>
      <c r="T239" s="1"/>
      <c r="U239" s="1"/>
    </row>
    <row r="240" ht="15.75" customHeight="1">
      <c r="A240" s="1"/>
      <c r="B240" s="1"/>
      <c r="C240" s="1"/>
      <c r="D240" s="1"/>
      <c r="E240" s="1"/>
      <c r="F240" s="1"/>
      <c r="G240" s="1"/>
      <c r="H240" s="1"/>
      <c r="I240" s="1"/>
      <c r="J240" s="1"/>
      <c r="K240" s="1"/>
      <c r="L240" s="1"/>
      <c r="M240" s="1"/>
      <c r="N240" s="1"/>
      <c r="O240" s="1"/>
      <c r="P240" s="1"/>
      <c r="Q240" s="1"/>
      <c r="R240" s="1"/>
      <c r="S240" s="1"/>
      <c r="T240" s="1"/>
      <c r="U240" s="1"/>
    </row>
    <row r="241" ht="15.75" customHeight="1">
      <c r="A241" s="1"/>
      <c r="B241" s="1"/>
      <c r="C241" s="1"/>
      <c r="D241" s="1"/>
      <c r="E241" s="1"/>
      <c r="F241" s="1"/>
      <c r="G241" s="1"/>
      <c r="H241" s="1"/>
      <c r="I241" s="1"/>
      <c r="J241" s="1"/>
      <c r="K241" s="1"/>
      <c r="L241" s="1"/>
      <c r="M241" s="1"/>
      <c r="N241" s="1"/>
      <c r="O241" s="1"/>
      <c r="P241" s="1"/>
      <c r="Q241" s="1"/>
      <c r="R241" s="1"/>
      <c r="S241" s="1"/>
      <c r="T241" s="1"/>
      <c r="U241" s="1"/>
    </row>
    <row r="242" ht="15.75" customHeight="1">
      <c r="A242" s="1"/>
      <c r="B242" s="1"/>
      <c r="C242" s="1"/>
      <c r="D242" s="1"/>
      <c r="E242" s="1"/>
      <c r="F242" s="1"/>
      <c r="G242" s="1"/>
      <c r="H242" s="1"/>
      <c r="I242" s="1"/>
      <c r="J242" s="1"/>
      <c r="K242" s="1"/>
      <c r="L242" s="1"/>
      <c r="M242" s="1"/>
      <c r="N242" s="1"/>
      <c r="O242" s="1"/>
      <c r="P242" s="1"/>
      <c r="Q242" s="1"/>
      <c r="R242" s="1"/>
      <c r="S242" s="1"/>
      <c r="T242" s="1"/>
      <c r="U242" s="1"/>
    </row>
    <row r="243" ht="15.75" customHeight="1">
      <c r="A243" s="1"/>
      <c r="B243" s="1"/>
      <c r="C243" s="1"/>
      <c r="D243" s="1"/>
      <c r="E243" s="1"/>
      <c r="F243" s="1"/>
      <c r="G243" s="1"/>
      <c r="H243" s="1"/>
      <c r="I243" s="1"/>
      <c r="J243" s="1"/>
      <c r="K243" s="1"/>
      <c r="L243" s="1"/>
      <c r="M243" s="1"/>
      <c r="N243" s="1"/>
      <c r="O243" s="1"/>
      <c r="P243" s="1"/>
      <c r="Q243" s="1"/>
      <c r="R243" s="1"/>
      <c r="S243" s="1"/>
      <c r="T243" s="1"/>
      <c r="U243" s="1"/>
    </row>
    <row r="244" ht="15.75" customHeight="1">
      <c r="A244" s="1"/>
      <c r="B244" s="1"/>
      <c r="C244" s="1"/>
      <c r="D244" s="1"/>
      <c r="E244" s="1"/>
      <c r="F244" s="1"/>
      <c r="G244" s="1"/>
      <c r="H244" s="1"/>
      <c r="I244" s="1"/>
      <c r="J244" s="1"/>
      <c r="K244" s="1"/>
      <c r="L244" s="1"/>
      <c r="M244" s="1"/>
      <c r="N244" s="1"/>
      <c r="O244" s="1"/>
      <c r="P244" s="1"/>
      <c r="Q244" s="1"/>
      <c r="R244" s="1"/>
      <c r="S244" s="1"/>
      <c r="T244" s="1"/>
      <c r="U244" s="1"/>
    </row>
    <row r="245" ht="15.75" customHeight="1">
      <c r="A245" s="1"/>
      <c r="B245" s="1"/>
      <c r="C245" s="1"/>
      <c r="D245" s="1"/>
      <c r="E245" s="1"/>
      <c r="F245" s="1"/>
      <c r="G245" s="1"/>
      <c r="H245" s="1"/>
      <c r="I245" s="1"/>
      <c r="J245" s="1"/>
      <c r="K245" s="1"/>
      <c r="L245" s="1"/>
      <c r="M245" s="1"/>
      <c r="N245" s="1"/>
      <c r="O245" s="1"/>
      <c r="P245" s="1"/>
      <c r="Q245" s="1"/>
      <c r="R245" s="1"/>
      <c r="S245" s="1"/>
      <c r="T245" s="1"/>
      <c r="U245" s="1"/>
    </row>
    <row r="246" ht="15.75" customHeight="1">
      <c r="A246" s="1"/>
      <c r="B246" s="1"/>
      <c r="C246" s="1"/>
      <c r="D246" s="1"/>
      <c r="E246" s="1"/>
      <c r="F246" s="1"/>
      <c r="G246" s="1"/>
      <c r="H246" s="1"/>
      <c r="I246" s="1"/>
      <c r="J246" s="1"/>
      <c r="K246" s="1"/>
      <c r="L246" s="1"/>
      <c r="M246" s="1"/>
      <c r="N246" s="1"/>
      <c r="O246" s="1"/>
      <c r="P246" s="1"/>
      <c r="Q246" s="1"/>
      <c r="R246" s="1"/>
      <c r="S246" s="1"/>
      <c r="T246" s="1"/>
      <c r="U246" s="1"/>
    </row>
    <row r="247" ht="15.75" customHeight="1">
      <c r="A247" s="1"/>
      <c r="B247" s="1"/>
      <c r="C247" s="1"/>
      <c r="D247" s="1"/>
      <c r="E247" s="1"/>
      <c r="F247" s="1"/>
      <c r="G247" s="1"/>
      <c r="H247" s="1"/>
      <c r="I247" s="1"/>
      <c r="J247" s="1"/>
      <c r="K247" s="1"/>
      <c r="L247" s="1"/>
      <c r="M247" s="1"/>
      <c r="N247" s="1"/>
      <c r="O247" s="1"/>
      <c r="P247" s="1"/>
      <c r="Q247" s="1"/>
      <c r="R247" s="1"/>
      <c r="S247" s="1"/>
      <c r="T247" s="1"/>
      <c r="U247" s="1"/>
    </row>
    <row r="248" ht="15.75" customHeight="1">
      <c r="A248" s="1"/>
      <c r="B248" s="1"/>
      <c r="C248" s="1"/>
      <c r="D248" s="1"/>
      <c r="E248" s="1"/>
      <c r="F248" s="1"/>
      <c r="G248" s="1"/>
      <c r="H248" s="1"/>
      <c r="I248" s="1"/>
      <c r="J248" s="1"/>
      <c r="K248" s="1"/>
      <c r="L248" s="1"/>
      <c r="M248" s="1"/>
      <c r="N248" s="1"/>
      <c r="O248" s="1"/>
      <c r="P248" s="1"/>
      <c r="Q248" s="1"/>
      <c r="R248" s="1"/>
      <c r="S248" s="1"/>
      <c r="T248" s="1"/>
      <c r="U248" s="1"/>
    </row>
    <row r="249" ht="15.75" customHeight="1">
      <c r="A249" s="1"/>
      <c r="B249" s="1"/>
      <c r="C249" s="1"/>
      <c r="D249" s="1"/>
      <c r="E249" s="1"/>
      <c r="F249" s="1"/>
      <c r="G249" s="1"/>
      <c r="H249" s="1"/>
      <c r="I249" s="1"/>
      <c r="J249" s="1"/>
      <c r="K249" s="1"/>
      <c r="L249" s="1"/>
      <c r="M249" s="1"/>
      <c r="N249" s="1"/>
      <c r="O249" s="1"/>
      <c r="P249" s="1"/>
      <c r="Q249" s="1"/>
      <c r="R249" s="1"/>
      <c r="S249" s="1"/>
      <c r="T249" s="1"/>
      <c r="U249" s="1"/>
    </row>
    <row r="250" ht="15.75" customHeight="1">
      <c r="A250" s="1"/>
      <c r="B250" s="1"/>
      <c r="C250" s="1"/>
      <c r="D250" s="1"/>
      <c r="E250" s="1"/>
      <c r="F250" s="1"/>
      <c r="G250" s="1"/>
      <c r="H250" s="1"/>
      <c r="I250" s="1"/>
      <c r="J250" s="1"/>
      <c r="K250" s="1"/>
      <c r="L250" s="1"/>
      <c r="M250" s="1"/>
      <c r="N250" s="1"/>
      <c r="O250" s="1"/>
      <c r="P250" s="1"/>
      <c r="Q250" s="1"/>
      <c r="R250" s="1"/>
      <c r="S250" s="1"/>
      <c r="T250" s="1"/>
      <c r="U250" s="1"/>
    </row>
    <row r="251" ht="15.75" customHeight="1">
      <c r="A251" s="1"/>
      <c r="B251" s="1"/>
      <c r="C251" s="1"/>
      <c r="D251" s="1"/>
      <c r="E251" s="1"/>
      <c r="F251" s="1"/>
      <c r="G251" s="1"/>
      <c r="H251" s="1"/>
      <c r="I251" s="1"/>
      <c r="J251" s="1"/>
      <c r="K251" s="1"/>
      <c r="L251" s="1"/>
      <c r="M251" s="1"/>
      <c r="N251" s="1"/>
      <c r="O251" s="1"/>
      <c r="P251" s="1"/>
      <c r="Q251" s="1"/>
      <c r="R251" s="1"/>
      <c r="S251" s="1"/>
      <c r="T251" s="1"/>
      <c r="U251" s="1"/>
    </row>
    <row r="252" ht="15.75" customHeight="1">
      <c r="A252" s="1"/>
      <c r="B252" s="1"/>
      <c r="C252" s="1"/>
      <c r="D252" s="1"/>
      <c r="E252" s="1"/>
      <c r="F252" s="1"/>
      <c r="G252" s="1"/>
      <c r="H252" s="1"/>
      <c r="I252" s="1"/>
      <c r="J252" s="1"/>
      <c r="K252" s="1"/>
      <c r="L252" s="1"/>
      <c r="M252" s="1"/>
      <c r="N252" s="1"/>
      <c r="O252" s="1"/>
      <c r="P252" s="1"/>
      <c r="Q252" s="1"/>
      <c r="R252" s="1"/>
      <c r="S252" s="1"/>
      <c r="T252" s="1"/>
      <c r="U252" s="1"/>
    </row>
    <row r="253" ht="15.75" customHeight="1">
      <c r="A253" s="1"/>
      <c r="B253" s="1"/>
      <c r="C253" s="1"/>
      <c r="D253" s="1"/>
      <c r="E253" s="1"/>
      <c r="F253" s="1"/>
      <c r="G253" s="1"/>
      <c r="H253" s="1"/>
      <c r="I253" s="1"/>
      <c r="J253" s="1"/>
      <c r="K253" s="1"/>
      <c r="L253" s="1"/>
      <c r="M253" s="1"/>
      <c r="N253" s="1"/>
      <c r="O253" s="1"/>
      <c r="P253" s="1"/>
      <c r="Q253" s="1"/>
      <c r="R253" s="1"/>
      <c r="S253" s="1"/>
      <c r="T253" s="1"/>
      <c r="U253" s="1"/>
    </row>
    <row r="254" ht="15.75" customHeight="1">
      <c r="A254" s="1"/>
      <c r="B254" s="1"/>
      <c r="C254" s="1"/>
      <c r="D254" s="1"/>
      <c r="E254" s="1"/>
      <c r="F254" s="1"/>
      <c r="G254" s="1"/>
      <c r="H254" s="1"/>
      <c r="I254" s="1"/>
      <c r="J254" s="1"/>
      <c r="K254" s="1"/>
      <c r="L254" s="1"/>
      <c r="M254" s="1"/>
      <c r="N254" s="1"/>
      <c r="O254" s="1"/>
      <c r="P254" s="1"/>
      <c r="Q254" s="1"/>
      <c r="R254" s="1"/>
      <c r="S254" s="1"/>
      <c r="T254" s="1"/>
      <c r="U254" s="1"/>
    </row>
    <row r="255" ht="15.75" customHeight="1">
      <c r="A255" s="1"/>
      <c r="B255" s="1"/>
      <c r="C255" s="1"/>
      <c r="D255" s="1"/>
      <c r="E255" s="1"/>
      <c r="F255" s="1"/>
      <c r="G255" s="1"/>
      <c r="H255" s="1"/>
      <c r="I255" s="1"/>
      <c r="J255" s="1"/>
      <c r="K255" s="1"/>
      <c r="L255" s="1"/>
      <c r="M255" s="1"/>
      <c r="N255" s="1"/>
      <c r="O255" s="1"/>
      <c r="P255" s="1"/>
      <c r="Q255" s="1"/>
      <c r="R255" s="1"/>
      <c r="S255" s="1"/>
      <c r="T255" s="1"/>
      <c r="U255" s="1"/>
    </row>
    <row r="256" ht="15.75" customHeight="1">
      <c r="A256" s="1"/>
      <c r="B256" s="1"/>
      <c r="C256" s="1"/>
      <c r="D256" s="1"/>
      <c r="E256" s="1"/>
      <c r="F256" s="1"/>
      <c r="G256" s="1"/>
      <c r="H256" s="1"/>
      <c r="I256" s="1"/>
      <c r="J256" s="1"/>
      <c r="K256" s="1"/>
      <c r="L256" s="1"/>
      <c r="M256" s="1"/>
      <c r="N256" s="1"/>
      <c r="O256" s="1"/>
      <c r="P256" s="1"/>
      <c r="Q256" s="1"/>
      <c r="R256" s="1"/>
      <c r="S256" s="1"/>
      <c r="T256" s="1"/>
      <c r="U256" s="1"/>
    </row>
    <row r="257" ht="15.75" customHeight="1">
      <c r="A257" s="1"/>
      <c r="B257" s="1"/>
      <c r="C257" s="1"/>
      <c r="D257" s="1"/>
      <c r="E257" s="1"/>
      <c r="F257" s="1"/>
      <c r="G257" s="1"/>
      <c r="H257" s="1"/>
      <c r="I257" s="1"/>
      <c r="J257" s="1"/>
      <c r="K257" s="1"/>
      <c r="L257" s="1"/>
      <c r="M257" s="1"/>
      <c r="N257" s="1"/>
      <c r="O257" s="1"/>
      <c r="P257" s="1"/>
      <c r="Q257" s="1"/>
      <c r="R257" s="1"/>
      <c r="S257" s="1"/>
      <c r="T257" s="1"/>
      <c r="U257" s="1"/>
    </row>
    <row r="258" ht="15.75" customHeight="1">
      <c r="A258" s="1"/>
      <c r="B258" s="1"/>
      <c r="C258" s="1"/>
      <c r="D258" s="1"/>
      <c r="E258" s="1"/>
      <c r="F258" s="1"/>
      <c r="G258" s="1"/>
      <c r="H258" s="1"/>
      <c r="I258" s="1"/>
      <c r="J258" s="1"/>
      <c r="K258" s="1"/>
      <c r="L258" s="1"/>
      <c r="M258" s="1"/>
      <c r="N258" s="1"/>
      <c r="O258" s="1"/>
      <c r="P258" s="1"/>
      <c r="Q258" s="1"/>
      <c r="R258" s="1"/>
      <c r="S258" s="1"/>
      <c r="T258" s="1"/>
      <c r="U258" s="1"/>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5"/>
    <col customWidth="1" min="5" max="5" width="17.5"/>
    <col customWidth="1" min="6" max="26" width="8.5"/>
  </cols>
  <sheetData>
    <row r="1" ht="30.0" customHeight="1">
      <c r="A1" s="31" t="s">
        <v>57</v>
      </c>
      <c r="R1" s="32"/>
      <c r="S1" s="32"/>
      <c r="T1" s="32"/>
      <c r="U1" s="32"/>
      <c r="V1" s="32"/>
      <c r="W1" s="32"/>
      <c r="X1" s="32"/>
      <c r="Y1" s="32"/>
      <c r="Z1" s="32"/>
    </row>
    <row r="2" ht="30.0" customHeight="1">
      <c r="A2" s="33" t="s">
        <v>58</v>
      </c>
      <c r="F2" s="33"/>
      <c r="G2" s="33"/>
      <c r="H2" s="33"/>
      <c r="I2" s="33"/>
      <c r="J2" s="33"/>
      <c r="K2" s="33"/>
      <c r="L2" s="33"/>
      <c r="M2" s="33"/>
      <c r="N2" s="33"/>
      <c r="O2" s="33"/>
      <c r="P2" s="33"/>
      <c r="Q2" s="32"/>
      <c r="R2" s="32"/>
      <c r="S2" s="32"/>
      <c r="T2" s="32"/>
      <c r="U2" s="32"/>
      <c r="V2" s="32"/>
      <c r="W2" s="32"/>
      <c r="X2" s="32"/>
      <c r="Y2" s="32"/>
      <c r="Z2" s="32"/>
    </row>
    <row r="3" ht="30.0" customHeight="1">
      <c r="A3" s="34" t="s">
        <v>59</v>
      </c>
      <c r="C3" s="35" t="s">
        <v>60</v>
      </c>
      <c r="D3" s="36"/>
      <c r="E3" s="36"/>
      <c r="F3" s="36"/>
      <c r="G3" s="36"/>
      <c r="H3" s="36"/>
      <c r="I3" s="36"/>
      <c r="J3" s="36"/>
      <c r="K3" s="36"/>
      <c r="L3" s="36"/>
      <c r="M3" s="36"/>
      <c r="N3" s="36"/>
      <c r="O3" s="36"/>
      <c r="P3" s="36"/>
      <c r="Q3" s="36"/>
      <c r="R3" s="36"/>
      <c r="S3" s="37"/>
      <c r="T3" s="32"/>
      <c r="U3" s="32"/>
      <c r="V3" s="32"/>
      <c r="W3" s="32"/>
      <c r="X3" s="32"/>
      <c r="Y3" s="32"/>
      <c r="Z3" s="32"/>
    </row>
    <row r="4" ht="30.0" customHeight="1">
      <c r="A4" s="34" t="s">
        <v>61</v>
      </c>
      <c r="D4" s="38"/>
      <c r="E4" s="39" t="s">
        <v>62</v>
      </c>
      <c r="F4" s="40"/>
      <c r="G4" s="40"/>
      <c r="H4" s="41"/>
      <c r="I4" s="42"/>
      <c r="J4" s="42"/>
      <c r="K4" s="42"/>
      <c r="L4" s="42"/>
      <c r="M4" s="42"/>
      <c r="N4" s="42"/>
      <c r="O4" s="42"/>
      <c r="P4" s="42"/>
      <c r="Q4" s="42"/>
      <c r="R4" s="42"/>
      <c r="S4" s="42"/>
      <c r="T4" s="32"/>
      <c r="U4" s="32"/>
      <c r="V4" s="32"/>
      <c r="W4" s="32"/>
      <c r="X4" s="32"/>
      <c r="Y4" s="32"/>
      <c r="Z4" s="32"/>
    </row>
    <row r="5" ht="30.0" customHeight="1">
      <c r="A5" s="34" t="s">
        <v>63</v>
      </c>
      <c r="H5" s="42"/>
      <c r="I5" s="42"/>
      <c r="J5" s="42"/>
      <c r="K5" s="42"/>
      <c r="L5" s="42"/>
      <c r="M5" s="42"/>
      <c r="N5" s="42"/>
      <c r="O5" s="42"/>
      <c r="P5" s="42"/>
      <c r="Q5" s="42"/>
      <c r="R5" s="42"/>
      <c r="S5" s="42"/>
      <c r="T5" s="32"/>
      <c r="U5" s="32"/>
      <c r="V5" s="32"/>
      <c r="W5" s="32"/>
      <c r="X5" s="32"/>
      <c r="Y5" s="32"/>
      <c r="Z5" s="32"/>
    </row>
    <row r="6" ht="30.0" customHeight="1">
      <c r="A6" s="43" t="s">
        <v>64</v>
      </c>
      <c r="H6" s="44" t="s">
        <v>65</v>
      </c>
      <c r="I6" s="36"/>
      <c r="J6" s="36"/>
      <c r="K6" s="36"/>
      <c r="L6" s="36"/>
      <c r="M6" s="36"/>
      <c r="N6" s="36"/>
      <c r="O6" s="36"/>
      <c r="P6" s="36"/>
      <c r="Q6" s="37"/>
      <c r="R6" s="42"/>
      <c r="S6" s="42"/>
      <c r="T6" s="32"/>
      <c r="U6" s="32"/>
      <c r="V6" s="32"/>
      <c r="W6" s="32"/>
      <c r="X6" s="32"/>
      <c r="Y6" s="32"/>
      <c r="Z6" s="32"/>
    </row>
    <row r="7" ht="30.0" customHeight="1">
      <c r="A7" s="43" t="s">
        <v>66</v>
      </c>
      <c r="H7" s="45" t="s">
        <v>67</v>
      </c>
      <c r="I7" s="36"/>
      <c r="J7" s="36"/>
      <c r="K7" s="36"/>
      <c r="L7" s="36"/>
      <c r="M7" s="36"/>
      <c r="N7" s="36"/>
      <c r="O7" s="36"/>
      <c r="P7" s="36"/>
      <c r="Q7" s="37"/>
      <c r="R7" s="42"/>
      <c r="S7" s="42"/>
      <c r="T7" s="32"/>
      <c r="U7" s="32"/>
      <c r="V7" s="32"/>
      <c r="W7" s="32"/>
      <c r="X7" s="32"/>
      <c r="Y7" s="32"/>
      <c r="Z7" s="32"/>
    </row>
    <row r="8" ht="30.0" customHeight="1">
      <c r="A8" s="43" t="s">
        <v>68</v>
      </c>
      <c r="H8" s="44" t="s">
        <v>69</v>
      </c>
      <c r="I8" s="36"/>
      <c r="J8" s="36"/>
      <c r="K8" s="36"/>
      <c r="L8" s="36"/>
      <c r="M8" s="36"/>
      <c r="N8" s="36"/>
      <c r="O8" s="36"/>
      <c r="P8" s="36"/>
      <c r="Q8" s="37"/>
      <c r="R8" s="42"/>
      <c r="S8" s="42"/>
      <c r="T8" s="32"/>
      <c r="U8" s="32"/>
      <c r="V8" s="32"/>
      <c r="W8" s="32"/>
      <c r="X8" s="32"/>
      <c r="Y8" s="32"/>
      <c r="Z8" s="32"/>
    </row>
    <row r="9" ht="12.0" customHeight="1"/>
    <row r="10" ht="12.0" customHeight="1"/>
    <row r="11" ht="12.0" customHeight="1"/>
    <row r="12" ht="12.0" customHeight="1"/>
    <row r="13" ht="12.0" customHeight="1"/>
    <row r="14" ht="12.0" customHeight="1"/>
    <row r="15" ht="12.0" customHeight="1"/>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printOptions/>
  <pageMargins bottom="0.75" footer="0.0" header="0.0" left="0.7" right="0.7" top="0.75"/>
  <pageSetup orientation="portrait"/>
  <headerFooter>
    <oddFooter>&amp;L2017 Six-Year Plan - Institution ID&amp;C&amp;P of &amp;RSCHEV - 5/23/17</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20.5"/>
    <col customWidth="1" min="6" max="7" width="8.63"/>
    <col customWidth="1" min="8" max="11" width="20.63"/>
  </cols>
  <sheetData>
    <row r="1" ht="27.0" customHeight="1">
      <c r="A1" s="46" t="s">
        <v>70</v>
      </c>
      <c r="B1" s="47"/>
      <c r="C1" s="47"/>
      <c r="D1" s="47"/>
      <c r="E1" s="47"/>
    </row>
    <row r="2" ht="22.5" customHeight="1">
      <c r="A2" s="48" t="str">
        <f>'Institution ID'!C3</f>
        <v>Virginia Commonwealth University</v>
      </c>
      <c r="B2" s="49"/>
      <c r="C2" s="49"/>
      <c r="D2" s="49"/>
      <c r="E2" s="50"/>
    </row>
    <row r="3" ht="12.0" customHeight="1">
      <c r="A3" s="51"/>
      <c r="B3" s="51"/>
      <c r="C3" s="51"/>
      <c r="D3" s="51"/>
      <c r="E3" s="51"/>
    </row>
    <row r="4" ht="85.5" customHeight="1">
      <c r="A4" s="52" t="s">
        <v>71</v>
      </c>
      <c r="B4" s="36"/>
      <c r="C4" s="36"/>
      <c r="D4" s="36"/>
      <c r="E4" s="37"/>
    </row>
    <row r="5" ht="12.0" customHeight="1">
      <c r="A5" s="53"/>
      <c r="B5" s="53"/>
      <c r="C5" s="53"/>
      <c r="D5" s="53"/>
      <c r="E5" s="53"/>
    </row>
    <row r="6">
      <c r="A6" s="54" t="s">
        <v>72</v>
      </c>
      <c r="B6" s="55"/>
      <c r="C6" s="55"/>
      <c r="D6" s="55"/>
      <c r="E6" s="56"/>
      <c r="H6" s="54" t="s">
        <v>72</v>
      </c>
      <c r="I6" s="55"/>
      <c r="J6" s="55"/>
      <c r="K6" s="56"/>
    </row>
    <row r="7">
      <c r="A7" s="57" t="s">
        <v>73</v>
      </c>
      <c r="B7" s="58" t="s">
        <v>74</v>
      </c>
      <c r="C7" s="37"/>
      <c r="D7" s="58" t="s">
        <v>75</v>
      </c>
      <c r="E7" s="37"/>
      <c r="H7" s="58" t="s">
        <v>76</v>
      </c>
      <c r="I7" s="37"/>
      <c r="J7" s="58" t="s">
        <v>77</v>
      </c>
      <c r="K7" s="37"/>
    </row>
    <row r="8">
      <c r="A8" s="57" t="s">
        <v>78</v>
      </c>
      <c r="B8" s="57" t="s">
        <v>79</v>
      </c>
      <c r="C8" s="57" t="s">
        <v>80</v>
      </c>
      <c r="D8" s="57" t="s">
        <v>79</v>
      </c>
      <c r="E8" s="57" t="s">
        <v>80</v>
      </c>
      <c r="H8" s="57" t="s">
        <v>79</v>
      </c>
      <c r="I8" s="57" t="s">
        <v>80</v>
      </c>
      <c r="J8" s="57" t="s">
        <v>79</v>
      </c>
      <c r="K8" s="57" t="s">
        <v>80</v>
      </c>
    </row>
    <row r="9">
      <c r="A9" s="59">
        <v>12549.0</v>
      </c>
      <c r="B9" s="60"/>
      <c r="C9" s="61">
        <v>0.05</v>
      </c>
      <c r="D9" s="60"/>
      <c r="E9" s="61">
        <v>0.04</v>
      </c>
      <c r="H9" s="59">
        <v>12956.0</v>
      </c>
      <c r="I9" s="62">
        <f>IF(H9=0,"%",H9/A9-1)</f>
        <v>0.03243286318</v>
      </c>
      <c r="J9" s="59">
        <v>13604.0</v>
      </c>
      <c r="K9" s="61">
        <f>IF(J9=0,"%",J9/H9-1)</f>
        <v>0.05001543686</v>
      </c>
      <c r="L9" s="63">
        <f>J9-H9</f>
        <v>648</v>
      </c>
    </row>
    <row r="10">
      <c r="A10" s="64"/>
      <c r="B10" s="64"/>
      <c r="C10" s="65"/>
      <c r="D10" s="64"/>
      <c r="E10" s="65"/>
      <c r="H10" s="64"/>
      <c r="I10" s="65"/>
      <c r="J10" s="64"/>
      <c r="K10" s="65"/>
    </row>
    <row r="11">
      <c r="A11" s="53"/>
      <c r="B11" s="53"/>
      <c r="C11" s="53"/>
      <c r="D11" s="53"/>
      <c r="E11" s="53"/>
      <c r="H11" s="53"/>
      <c r="I11" s="53"/>
      <c r="J11" s="53"/>
      <c r="K11" s="53"/>
    </row>
    <row r="12">
      <c r="A12" s="54" t="s">
        <v>81</v>
      </c>
      <c r="B12" s="55"/>
      <c r="C12" s="55"/>
      <c r="D12" s="55"/>
      <c r="E12" s="56"/>
      <c r="H12" s="54" t="s">
        <v>81</v>
      </c>
      <c r="I12" s="55"/>
      <c r="J12" s="55"/>
      <c r="K12" s="56"/>
    </row>
    <row r="13">
      <c r="A13" s="57" t="s">
        <v>73</v>
      </c>
      <c r="B13" s="58" t="s">
        <v>74</v>
      </c>
      <c r="C13" s="37"/>
      <c r="D13" s="58" t="s">
        <v>75</v>
      </c>
      <c r="E13" s="37"/>
      <c r="H13" s="58" t="s">
        <v>76</v>
      </c>
      <c r="I13" s="37"/>
      <c r="J13" s="58" t="s">
        <v>77</v>
      </c>
      <c r="K13" s="37"/>
    </row>
    <row r="14">
      <c r="A14" s="57" t="s">
        <v>78</v>
      </c>
      <c r="B14" s="57" t="s">
        <v>79</v>
      </c>
      <c r="C14" s="57" t="s">
        <v>80</v>
      </c>
      <c r="D14" s="57" t="s">
        <v>79</v>
      </c>
      <c r="E14" s="57" t="s">
        <v>80</v>
      </c>
      <c r="H14" s="57" t="s">
        <v>79</v>
      </c>
      <c r="I14" s="57" t="s">
        <v>80</v>
      </c>
      <c r="J14" s="57" t="s">
        <v>79</v>
      </c>
      <c r="K14" s="57" t="s">
        <v>80</v>
      </c>
    </row>
    <row r="15">
      <c r="A15" s="60">
        <v>2569.0</v>
      </c>
      <c r="B15" s="60"/>
      <c r="C15" s="61">
        <v>0.05</v>
      </c>
      <c r="D15" s="60"/>
      <c r="E15" s="61">
        <v>0.04</v>
      </c>
      <c r="H15" s="66">
        <v>2686.0</v>
      </c>
      <c r="I15" s="62">
        <f>IF(H15=0,"%",H15/A15-1)</f>
        <v>0.04554301285</v>
      </c>
      <c r="J15" s="60">
        <v>2812.0</v>
      </c>
      <c r="K15" s="62">
        <f>IF(J15=0,"%",J15/H15-1)</f>
        <v>0.0469099032</v>
      </c>
      <c r="L15" s="63">
        <f>J15-H15</f>
        <v>126</v>
      </c>
    </row>
    <row r="16" ht="12.0" customHeight="1"/>
    <row r="17" ht="12.0" customHeight="1"/>
    <row r="18" ht="12.0" customHeight="1"/>
    <row r="19" ht="12.0" customHeight="1">
      <c r="A19" s="67"/>
    </row>
    <row r="20" ht="12.0" customHeight="1">
      <c r="A20" s="68"/>
    </row>
    <row r="21" ht="12.0" customHeight="1">
      <c r="A21" s="68"/>
    </row>
    <row r="22" ht="12.0" customHeight="1">
      <c r="A22" s="68"/>
    </row>
    <row r="23" ht="12.0" customHeight="1">
      <c r="A23" s="68"/>
    </row>
    <row r="24" ht="12.0" customHeight="1">
      <c r="A24" s="68"/>
    </row>
    <row r="25" ht="12.0" customHeight="1">
      <c r="A25" s="67"/>
    </row>
    <row r="26" ht="12.0" customHeight="1">
      <c r="A26" s="68"/>
    </row>
    <row r="27" ht="12.0" customHeight="1">
      <c r="A27" s="68"/>
    </row>
    <row r="28" ht="12.0" customHeight="1">
      <c r="A28" s="68"/>
    </row>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D7:E7"/>
    <mergeCell ref="A12:E12"/>
    <mergeCell ref="H12:K12"/>
    <mergeCell ref="B13:C13"/>
    <mergeCell ref="D13:E13"/>
    <mergeCell ref="H13:I13"/>
    <mergeCell ref="J13:K13"/>
    <mergeCell ref="A2:E2"/>
    <mergeCell ref="A4:E4"/>
    <mergeCell ref="A6:E6"/>
    <mergeCell ref="H6:K6"/>
    <mergeCell ref="B7:C7"/>
    <mergeCell ref="H7:I7"/>
    <mergeCell ref="J7:K7"/>
  </mergeCell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63"/>
    <col customWidth="1" min="2" max="5" width="20.5"/>
    <col customWidth="1" min="6" max="8" width="20.63"/>
    <col customWidth="1" min="12" max="12" width="14.88"/>
    <col customWidth="1" min="13" max="13" width="14.75"/>
    <col customWidth="1" min="14" max="14" width="13.75"/>
  </cols>
  <sheetData>
    <row r="1" ht="19.5" customHeight="1">
      <c r="A1" s="69" t="s">
        <v>82</v>
      </c>
      <c r="B1" s="69"/>
      <c r="C1" s="69"/>
      <c r="D1" s="69"/>
      <c r="E1" s="69"/>
      <c r="F1" s="70"/>
    </row>
    <row r="2" ht="19.5" customHeight="1">
      <c r="A2" s="71" t="str">
        <f>'Institution ID'!C3</f>
        <v>Virginia Commonwealth University</v>
      </c>
      <c r="F2" s="70"/>
    </row>
    <row r="3" ht="87.0" customHeight="1">
      <c r="A3" s="72" t="s">
        <v>83</v>
      </c>
      <c r="B3" s="73"/>
      <c r="C3" s="73"/>
      <c r="D3" s="73"/>
      <c r="E3" s="74"/>
      <c r="F3" s="75" t="s">
        <v>84</v>
      </c>
      <c r="G3" s="76"/>
      <c r="H3" s="77"/>
    </row>
    <row r="4" ht="15.0" customHeight="1">
      <c r="A4" s="78" t="s">
        <v>85</v>
      </c>
      <c r="B4" s="79" t="s">
        <v>86</v>
      </c>
      <c r="C4" s="79" t="s">
        <v>87</v>
      </c>
      <c r="D4" s="79" t="s">
        <v>88</v>
      </c>
      <c r="E4" s="79" t="s">
        <v>89</v>
      </c>
      <c r="F4" s="80" t="s">
        <v>90</v>
      </c>
      <c r="G4" s="80" t="s">
        <v>91</v>
      </c>
      <c r="H4" s="80" t="s">
        <v>92</v>
      </c>
    </row>
    <row r="5" ht="30.0" customHeight="1">
      <c r="A5" s="81"/>
      <c r="B5" s="82" t="s">
        <v>93</v>
      </c>
      <c r="C5" s="82" t="s">
        <v>93</v>
      </c>
      <c r="D5" s="82" t="s">
        <v>94</v>
      </c>
      <c r="E5" s="82" t="s">
        <v>94</v>
      </c>
      <c r="F5" s="83" t="s">
        <v>95</v>
      </c>
      <c r="G5" s="83" t="s">
        <v>95</v>
      </c>
      <c r="H5" s="83" t="s">
        <v>95</v>
      </c>
    </row>
    <row r="6" ht="15.0" customHeight="1">
      <c r="A6" s="84" t="s">
        <v>96</v>
      </c>
      <c r="B6" s="85"/>
      <c r="C6" s="73"/>
      <c r="D6" s="73"/>
      <c r="E6" s="74"/>
      <c r="F6" s="86"/>
      <c r="G6" s="86"/>
      <c r="H6" s="86"/>
    </row>
    <row r="7" ht="15.0" customHeight="1">
      <c r="A7" s="87" t="s">
        <v>97</v>
      </c>
      <c r="B7" s="88">
        <v>2.00366211E8</v>
      </c>
      <c r="C7" s="88">
        <v>1.968428E8</v>
      </c>
      <c r="D7" s="88">
        <v>2.0021E8</v>
      </c>
      <c r="E7" s="88">
        <v>2.118015E8</v>
      </c>
      <c r="F7" s="89">
        <v>2.0370682E8</v>
      </c>
      <c r="G7" s="89">
        <v>1.98937558847471E8</v>
      </c>
      <c r="H7" s="89">
        <v>2.1241510514969638E8</v>
      </c>
      <c r="J7" s="90"/>
      <c r="K7" s="91"/>
      <c r="L7" s="92"/>
      <c r="M7" s="92"/>
      <c r="N7" s="92"/>
    </row>
    <row r="8" ht="15.0" customHeight="1">
      <c r="A8" s="87" t="s">
        <v>98</v>
      </c>
      <c r="B8" s="88">
        <v>3.4506717E7</v>
      </c>
      <c r="C8" s="88">
        <v>3.07714E7</v>
      </c>
      <c r="D8" s="88">
        <v>3.86675E7</v>
      </c>
      <c r="E8" s="88">
        <v>5.0616E7</v>
      </c>
      <c r="F8" s="89">
        <v>3.1386645E7</v>
      </c>
      <c r="G8" s="89">
        <v>3.3413533674616486E7</v>
      </c>
      <c r="H8" s="89">
        <v>3.6534927426485814E7</v>
      </c>
      <c r="J8" s="90"/>
      <c r="K8" s="91"/>
      <c r="L8" s="92"/>
      <c r="M8" s="92"/>
      <c r="N8" s="92"/>
    </row>
    <row r="9" ht="15.0" customHeight="1">
      <c r="A9" s="87" t="s">
        <v>99</v>
      </c>
      <c r="B9" s="88">
        <v>4.7338725E7</v>
      </c>
      <c r="C9" s="88">
        <v>4.71706E7</v>
      </c>
      <c r="D9" s="88">
        <v>5.0251E7</v>
      </c>
      <c r="E9" s="88">
        <v>5.26838E7</v>
      </c>
      <c r="F9" s="89">
        <v>4.5518777E7</v>
      </c>
      <c r="G9" s="89">
        <v>4.3214791007500805E7</v>
      </c>
      <c r="H9" s="89">
        <v>4.5795498906891316E7</v>
      </c>
      <c r="J9" s="90"/>
      <c r="K9" s="91"/>
      <c r="L9" s="92"/>
      <c r="M9" s="92"/>
      <c r="N9" s="92"/>
    </row>
    <row r="10" ht="15.0" customHeight="1">
      <c r="A10" s="87" t="s">
        <v>100</v>
      </c>
      <c r="B10" s="88">
        <v>1.8809538E7</v>
      </c>
      <c r="C10" s="88">
        <v>1.95461E7</v>
      </c>
      <c r="D10" s="88">
        <v>2.04318E7</v>
      </c>
      <c r="E10" s="88">
        <v>2.08705E7</v>
      </c>
      <c r="F10" s="89">
        <v>2.2791505E7</v>
      </c>
      <c r="G10" s="89">
        <v>2.375680678041171E7</v>
      </c>
      <c r="H10" s="89">
        <v>2.5486434166926496E7</v>
      </c>
      <c r="J10" s="90"/>
      <c r="K10" s="91"/>
      <c r="L10" s="92"/>
      <c r="M10" s="92"/>
      <c r="N10" s="92"/>
    </row>
    <row r="11" ht="15.0" customHeight="1">
      <c r="A11" s="87" t="s">
        <v>101</v>
      </c>
      <c r="B11" s="88">
        <v>0.0</v>
      </c>
      <c r="C11" s="88"/>
      <c r="D11" s="88"/>
      <c r="E11" s="88"/>
      <c r="F11" s="89"/>
      <c r="G11" s="89"/>
      <c r="H11" s="89"/>
      <c r="J11" s="93"/>
      <c r="K11" s="91"/>
    </row>
    <row r="12" ht="15.0" customHeight="1">
      <c r="A12" s="87" t="s">
        <v>102</v>
      </c>
      <c r="B12" s="88">
        <v>0.0</v>
      </c>
      <c r="C12" s="88"/>
      <c r="D12" s="88"/>
      <c r="E12" s="88"/>
      <c r="F12" s="89"/>
      <c r="G12" s="89"/>
      <c r="H12" s="89"/>
      <c r="J12" s="93"/>
      <c r="K12" s="91"/>
    </row>
    <row r="13" ht="15.0" customHeight="1">
      <c r="A13" s="87" t="s">
        <v>103</v>
      </c>
      <c r="B13" s="88">
        <v>1.352714E7</v>
      </c>
      <c r="C13" s="88">
        <v>1.39126E7</v>
      </c>
      <c r="D13" s="88">
        <v>1.43502E7</v>
      </c>
      <c r="E13" s="88">
        <v>1.43502E7</v>
      </c>
      <c r="F13" s="89">
        <v>1.2388303E7</v>
      </c>
      <c r="G13" s="89">
        <v>1.313051052892608E7</v>
      </c>
      <c r="H13" s="89">
        <v>1.313051052892608E7</v>
      </c>
      <c r="J13" s="93"/>
      <c r="K13" s="91"/>
      <c r="M13" s="92"/>
      <c r="N13" s="92"/>
    </row>
    <row r="14" ht="15.0" customHeight="1">
      <c r="A14" s="87" t="s">
        <v>104</v>
      </c>
      <c r="B14" s="88">
        <v>1.7535426E7</v>
      </c>
      <c r="C14" s="88">
        <v>1.80332E7</v>
      </c>
      <c r="D14" s="88">
        <v>1.85873E7</v>
      </c>
      <c r="E14" s="88">
        <v>1.85873E7</v>
      </c>
      <c r="F14" s="89">
        <v>1.6132093E7</v>
      </c>
      <c r="G14" s="89">
        <v>1.8125182697534185E7</v>
      </c>
      <c r="H14" s="89">
        <v>1.8125182697534185E7</v>
      </c>
      <c r="J14" s="93"/>
      <c r="K14" s="91"/>
    </row>
    <row r="15" ht="15.0" customHeight="1">
      <c r="A15" s="87" t="s">
        <v>105</v>
      </c>
      <c r="B15" s="88">
        <v>1.106234E7</v>
      </c>
      <c r="C15" s="88">
        <v>1.04352E7</v>
      </c>
      <c r="D15" s="88">
        <v>1.07568E7</v>
      </c>
      <c r="E15" s="88">
        <v>1.07568E7</v>
      </c>
      <c r="F15" s="89">
        <v>9856124.0</v>
      </c>
      <c r="G15" s="89">
        <v>1.0254400349637516E7</v>
      </c>
      <c r="H15" s="89">
        <v>1.0254400349637516E7</v>
      </c>
      <c r="J15" s="93"/>
      <c r="K15" s="91"/>
    </row>
    <row r="16" ht="15.0" customHeight="1">
      <c r="A16" s="87" t="s">
        <v>106</v>
      </c>
      <c r="B16" s="88">
        <v>1.2075732E7</v>
      </c>
      <c r="C16" s="88">
        <v>1.18123E7</v>
      </c>
      <c r="D16" s="88">
        <v>1.21766E7</v>
      </c>
      <c r="E16" s="88">
        <v>1.21766E7</v>
      </c>
      <c r="F16" s="89">
        <v>1.1574977E7</v>
      </c>
      <c r="G16" s="89">
        <v>1.2742028771246582E7</v>
      </c>
      <c r="H16" s="89">
        <v>1.2742028771246582E7</v>
      </c>
      <c r="J16" s="93"/>
      <c r="K16" s="91"/>
    </row>
    <row r="17" ht="15.0" customHeight="1">
      <c r="A17" s="87" t="s">
        <v>107</v>
      </c>
      <c r="B17" s="88">
        <v>9906778.0</v>
      </c>
      <c r="C17" s="88">
        <v>1.02188E7</v>
      </c>
      <c r="D17" s="88">
        <v>1.0426E7</v>
      </c>
      <c r="E17" s="88">
        <v>1.0426E7</v>
      </c>
      <c r="F17" s="89">
        <v>8395443.0</v>
      </c>
      <c r="G17" s="89">
        <v>8306648.121436404</v>
      </c>
      <c r="H17" s="89">
        <v>8306648.121436404</v>
      </c>
      <c r="J17" s="93"/>
      <c r="K17" s="91"/>
    </row>
    <row r="18" ht="15.0" customHeight="1">
      <c r="A18" s="87" t="s">
        <v>108</v>
      </c>
      <c r="B18" s="88">
        <v>3254450.0</v>
      </c>
      <c r="C18" s="88">
        <v>3395200.0</v>
      </c>
      <c r="D18" s="88">
        <v>3470300.0</v>
      </c>
      <c r="E18" s="88">
        <v>3470300.0</v>
      </c>
      <c r="F18" s="89">
        <v>2733954.0</v>
      </c>
      <c r="G18" s="89">
        <v>2527795.5312192324</v>
      </c>
      <c r="H18" s="89">
        <v>2527795.5312192324</v>
      </c>
      <c r="J18" s="93"/>
      <c r="K18" s="91"/>
    </row>
    <row r="19" ht="15.0" customHeight="1">
      <c r="A19" s="87" t="s">
        <v>109</v>
      </c>
      <c r="B19" s="94">
        <v>0.0</v>
      </c>
      <c r="C19" s="94">
        <v>0.0</v>
      </c>
      <c r="D19" s="94">
        <v>0.0</v>
      </c>
      <c r="E19" s="94">
        <v>0.0</v>
      </c>
      <c r="F19" s="89">
        <v>0.0</v>
      </c>
      <c r="G19" s="89">
        <v>0.0</v>
      </c>
      <c r="H19" s="89">
        <v>0.0</v>
      </c>
      <c r="J19" s="93"/>
      <c r="K19" s="91"/>
    </row>
    <row r="20" ht="15.0" customHeight="1">
      <c r="A20" s="87" t="s">
        <v>110</v>
      </c>
      <c r="B20" s="94">
        <v>0.0</v>
      </c>
      <c r="C20" s="94">
        <v>0.0</v>
      </c>
      <c r="D20" s="94">
        <v>0.0</v>
      </c>
      <c r="E20" s="94">
        <v>0.0</v>
      </c>
      <c r="F20" s="89">
        <v>0.0</v>
      </c>
      <c r="G20" s="89">
        <v>0.0</v>
      </c>
      <c r="H20" s="89">
        <v>0.0</v>
      </c>
      <c r="J20" s="93"/>
      <c r="K20" s="91"/>
    </row>
    <row r="21" ht="15.0" customHeight="1">
      <c r="A21" s="95" t="s">
        <v>111</v>
      </c>
      <c r="B21" s="94">
        <v>6.2934753E7</v>
      </c>
      <c r="C21" s="94">
        <v>6.2973907E7</v>
      </c>
      <c r="D21" s="94">
        <v>6.2973907E7</v>
      </c>
      <c r="E21" s="94">
        <v>6.2973907E7</v>
      </c>
      <c r="F21" s="89">
        <v>7.3374164E7</v>
      </c>
      <c r="G21" s="89">
        <v>7.3374164E7</v>
      </c>
      <c r="H21" s="89">
        <f>73374164+686793</f>
        <v>74060957</v>
      </c>
      <c r="J21" s="93"/>
      <c r="K21" s="91"/>
    </row>
    <row r="22" ht="15.0" customHeight="1">
      <c r="A22" s="95" t="s">
        <v>112</v>
      </c>
      <c r="B22" s="96">
        <f t="shared" ref="B22:H22" si="1">SUM(B7:B21)</f>
        <v>431317810</v>
      </c>
      <c r="C22" s="96">
        <f t="shared" si="1"/>
        <v>425112107</v>
      </c>
      <c r="D22" s="96">
        <f t="shared" si="1"/>
        <v>442301407</v>
      </c>
      <c r="E22" s="96">
        <f t="shared" si="1"/>
        <v>468712907</v>
      </c>
      <c r="F22" s="97">
        <f t="shared" si="1"/>
        <v>437858805</v>
      </c>
      <c r="G22" s="97">
        <f t="shared" si="1"/>
        <v>437783420.3</v>
      </c>
      <c r="H22" s="96">
        <f t="shared" si="1"/>
        <v>459379488.7</v>
      </c>
      <c r="J22" s="91"/>
      <c r="K22" s="91"/>
      <c r="M22" s="91"/>
    </row>
    <row r="23" ht="15.0" customHeight="1">
      <c r="A23" s="70"/>
      <c r="B23" s="98"/>
      <c r="C23" s="98"/>
      <c r="D23" s="98"/>
      <c r="E23" s="98"/>
      <c r="F23" s="99"/>
      <c r="G23" s="100"/>
      <c r="H23" s="100"/>
      <c r="J23" s="91"/>
      <c r="K23" s="91"/>
    </row>
    <row r="24" ht="15.0" customHeight="1">
      <c r="A24" s="70"/>
      <c r="B24" s="98"/>
      <c r="C24" s="98"/>
      <c r="D24" s="98"/>
      <c r="E24" s="98"/>
      <c r="F24" s="70"/>
      <c r="G24" s="101"/>
      <c r="H24" s="101"/>
      <c r="L24" s="102"/>
      <c r="M24" s="102"/>
    </row>
    <row r="25" ht="15.0" customHeight="1">
      <c r="A25" s="103"/>
      <c r="B25" s="104" t="s">
        <v>86</v>
      </c>
      <c r="C25" s="104" t="s">
        <v>87</v>
      </c>
      <c r="D25" s="104" t="s">
        <v>88</v>
      </c>
      <c r="E25" s="104" t="s">
        <v>89</v>
      </c>
      <c r="F25" s="80" t="s">
        <v>90</v>
      </c>
      <c r="G25" s="80" t="s">
        <v>91</v>
      </c>
      <c r="H25" s="80" t="s">
        <v>92</v>
      </c>
    </row>
    <row r="26" ht="15.0" customHeight="1">
      <c r="A26" s="105" t="s">
        <v>113</v>
      </c>
      <c r="B26" s="106" t="s">
        <v>95</v>
      </c>
      <c r="C26" s="106" t="s">
        <v>95</v>
      </c>
      <c r="D26" s="106" t="s">
        <v>95</v>
      </c>
      <c r="E26" s="106" t="s">
        <v>95</v>
      </c>
      <c r="F26" s="83" t="s">
        <v>114</v>
      </c>
      <c r="G26" s="83" t="s">
        <v>114</v>
      </c>
      <c r="H26" s="83" t="s">
        <v>114</v>
      </c>
    </row>
    <row r="27" ht="15.0" customHeight="1">
      <c r="A27" s="95" t="s">
        <v>115</v>
      </c>
      <c r="B27" s="107">
        <v>3.0830186E7</v>
      </c>
      <c r="C27" s="107">
        <v>3.36053E7</v>
      </c>
      <c r="D27" s="107">
        <v>3.46135E7</v>
      </c>
      <c r="E27" s="108">
        <v>3.56519E7</v>
      </c>
      <c r="F27" s="109">
        <v>3.9464942E7</v>
      </c>
      <c r="G27" s="109">
        <v>4.1817557E7</v>
      </c>
      <c r="H27" s="89">
        <v>4.3908435E7</v>
      </c>
    </row>
    <row r="28" ht="15.0" customHeight="1">
      <c r="A28" s="95" t="s">
        <v>116</v>
      </c>
      <c r="B28" s="110">
        <v>2.5852615E7</v>
      </c>
      <c r="C28" s="110">
        <v>2.82195E7</v>
      </c>
      <c r="D28" s="110">
        <v>2.90661E7</v>
      </c>
      <c r="E28" s="110">
        <v>2.9938E7</v>
      </c>
      <c r="F28" s="109">
        <v>2.1730683E7</v>
      </c>
      <c r="G28" s="109">
        <v>2.3537963E7</v>
      </c>
      <c r="H28" s="89">
        <v>2.4714861E7</v>
      </c>
    </row>
    <row r="29" ht="15.0" customHeight="1">
      <c r="A29" s="95" t="s">
        <v>117</v>
      </c>
      <c r="B29" s="111">
        <f t="shared" ref="B29:H29" si="2">B28+B27</f>
        <v>56682801</v>
      </c>
      <c r="C29" s="111">
        <f t="shared" si="2"/>
        <v>61824800</v>
      </c>
      <c r="D29" s="111">
        <f t="shared" si="2"/>
        <v>63679600</v>
      </c>
      <c r="E29" s="111">
        <f t="shared" si="2"/>
        <v>65589900</v>
      </c>
      <c r="F29" s="97">
        <f t="shared" si="2"/>
        <v>61195625</v>
      </c>
      <c r="G29" s="97">
        <f t="shared" si="2"/>
        <v>65355520</v>
      </c>
      <c r="H29" s="96">
        <f t="shared" si="2"/>
        <v>68623296</v>
      </c>
    </row>
    <row r="30" ht="15.0" customHeight="1">
      <c r="A30" s="112" t="s">
        <v>118</v>
      </c>
      <c r="B30" s="110">
        <v>1.13024667E8</v>
      </c>
      <c r="C30" s="110">
        <v>1.537744E8</v>
      </c>
      <c r="D30" s="110">
        <v>1.574682E8</v>
      </c>
      <c r="E30" s="110">
        <v>1.612543E8</v>
      </c>
      <c r="F30" s="110">
        <v>1.47420544E8</v>
      </c>
      <c r="G30" s="110">
        <v>1.57156775E8</v>
      </c>
      <c r="H30" s="110">
        <f>ROUND(G30*1.025,0)</f>
        <v>161085694</v>
      </c>
    </row>
    <row r="31" ht="12.0" customHeight="1">
      <c r="B31" s="70"/>
    </row>
    <row r="32" ht="12.0" customHeight="1">
      <c r="B32" s="70"/>
    </row>
    <row r="33" ht="12.0" customHeight="1">
      <c r="B33" s="70"/>
    </row>
    <row r="34" ht="12.0" customHeight="1">
      <c r="B34" s="70"/>
    </row>
    <row r="35" ht="12.0" customHeight="1">
      <c r="B35" s="70"/>
    </row>
    <row r="36" ht="12.0" customHeight="1">
      <c r="B36" s="70"/>
    </row>
    <row r="37" ht="12.0" customHeight="1">
      <c r="B37" s="70"/>
    </row>
    <row r="38" ht="12.0" customHeight="1">
      <c r="B38" s="70"/>
    </row>
    <row r="39" ht="12.0" customHeight="1">
      <c r="B39" s="70"/>
    </row>
    <row r="40" ht="12.0" customHeight="1">
      <c r="B40" s="70"/>
    </row>
    <row r="41" ht="12.0" customHeight="1">
      <c r="B41" s="70"/>
    </row>
    <row r="42" ht="12.0" customHeight="1">
      <c r="B42" s="70"/>
    </row>
    <row r="43" ht="12.0" customHeight="1">
      <c r="B43" s="70"/>
    </row>
    <row r="44" ht="12.0" customHeight="1">
      <c r="B44" s="70"/>
    </row>
    <row r="45" ht="12.0" customHeight="1">
      <c r="B45" s="70"/>
    </row>
    <row r="46" ht="12.0" customHeight="1">
      <c r="B46" s="70"/>
    </row>
    <row r="47" ht="12.0" customHeight="1">
      <c r="B47" s="70"/>
    </row>
    <row r="48" ht="12.0" customHeight="1">
      <c r="B48" s="70"/>
    </row>
    <row r="49" ht="12.0" customHeight="1">
      <c r="B49" s="70"/>
    </row>
    <row r="50" ht="12.0" customHeight="1">
      <c r="B50" s="70"/>
    </row>
    <row r="51" ht="12.0" customHeight="1">
      <c r="B51" s="70"/>
    </row>
    <row r="52" ht="12.0" customHeight="1">
      <c r="B52" s="70"/>
    </row>
    <row r="53" ht="12.0" customHeight="1">
      <c r="B53" s="70"/>
    </row>
    <row r="54" ht="12.0" customHeight="1">
      <c r="B54" s="70"/>
    </row>
    <row r="55" ht="12.0" customHeight="1">
      <c r="B55" s="70"/>
    </row>
    <row r="56" ht="12.0" customHeight="1">
      <c r="B56" s="70"/>
    </row>
    <row r="57" ht="12.0" customHeight="1">
      <c r="B57" s="70"/>
    </row>
    <row r="58" ht="12.0" customHeight="1">
      <c r="B58" s="70"/>
    </row>
    <row r="59" ht="12.0" customHeight="1">
      <c r="B59" s="70"/>
    </row>
    <row r="60" ht="12.0" customHeight="1">
      <c r="B60" s="70"/>
    </row>
    <row r="61" ht="12.0" customHeight="1">
      <c r="B61" s="70"/>
    </row>
    <row r="62" ht="12.0" customHeight="1">
      <c r="B62" s="70"/>
    </row>
    <row r="63" ht="12.0" customHeight="1">
      <c r="B63" s="70"/>
    </row>
    <row r="64" ht="12.0" customHeight="1">
      <c r="B64" s="70"/>
    </row>
    <row r="65" ht="12.0" customHeight="1">
      <c r="B65" s="70"/>
    </row>
    <row r="66" ht="12.0" customHeight="1">
      <c r="B66" s="70"/>
    </row>
    <row r="67" ht="12.0" customHeight="1">
      <c r="B67" s="70"/>
    </row>
    <row r="68" ht="12.0" customHeight="1">
      <c r="B68" s="70"/>
    </row>
    <row r="69" ht="12.0" customHeight="1">
      <c r="B69" s="70"/>
    </row>
    <row r="70" ht="12.0" customHeight="1">
      <c r="B70" s="70"/>
    </row>
    <row r="71" ht="12.0" customHeight="1">
      <c r="B71" s="70"/>
    </row>
    <row r="72" ht="12.0" customHeight="1">
      <c r="B72" s="70"/>
    </row>
    <row r="73" ht="12.0" customHeight="1">
      <c r="B73" s="70"/>
    </row>
    <row r="74" ht="12.0" customHeight="1">
      <c r="B74" s="70"/>
    </row>
    <row r="75" ht="12.0" customHeight="1">
      <c r="B75" s="70"/>
    </row>
    <row r="76" ht="12.0" customHeight="1">
      <c r="B76" s="70"/>
    </row>
    <row r="77" ht="12.0" customHeight="1">
      <c r="B77" s="70"/>
    </row>
    <row r="78" ht="12.0" customHeight="1">
      <c r="B78" s="70"/>
    </row>
    <row r="79" ht="12.0" customHeight="1">
      <c r="B79" s="70"/>
    </row>
    <row r="80" ht="12.0" customHeight="1">
      <c r="B80" s="70"/>
    </row>
    <row r="81" ht="12.0" customHeight="1">
      <c r="B81" s="70"/>
    </row>
    <row r="82" ht="12.0" customHeight="1">
      <c r="B82" s="70"/>
    </row>
    <row r="83" ht="12.0" customHeight="1">
      <c r="B83" s="70"/>
    </row>
    <row r="84" ht="12.0" customHeight="1">
      <c r="B84" s="70"/>
    </row>
    <row r="85" ht="12.0" customHeight="1">
      <c r="B85" s="70"/>
    </row>
    <row r="86" ht="12.0" customHeight="1">
      <c r="B86" s="70"/>
    </row>
    <row r="87" ht="12.0" customHeight="1">
      <c r="B87" s="70"/>
    </row>
    <row r="88" ht="12.0" customHeight="1">
      <c r="B88" s="70"/>
    </row>
    <row r="89" ht="12.0" customHeight="1">
      <c r="B89" s="70"/>
    </row>
    <row r="90" ht="12.0" customHeight="1">
      <c r="B90" s="70"/>
    </row>
    <row r="91" ht="12.0" customHeight="1">
      <c r="B91" s="70"/>
    </row>
    <row r="92" ht="12.0" customHeight="1">
      <c r="B92" s="70"/>
    </row>
    <row r="93" ht="12.0" customHeight="1">
      <c r="B93" s="70"/>
    </row>
    <row r="94" ht="12.0" customHeight="1">
      <c r="B94" s="70"/>
    </row>
    <row r="95" ht="12.0" customHeight="1">
      <c r="B95" s="70"/>
    </row>
    <row r="96" ht="12.0" customHeight="1">
      <c r="B96" s="70"/>
    </row>
    <row r="97" ht="12.0" customHeight="1">
      <c r="B97" s="70"/>
    </row>
    <row r="98" ht="12.0" customHeight="1">
      <c r="B98" s="70"/>
    </row>
    <row r="99" ht="12.0" customHeight="1">
      <c r="B99" s="70"/>
    </row>
    <row r="100" ht="12.0" customHeight="1">
      <c r="B100" s="70"/>
    </row>
    <row r="101" ht="12.0" customHeight="1">
      <c r="B101" s="70"/>
    </row>
    <row r="102" ht="12.0" customHeight="1">
      <c r="B102" s="70"/>
    </row>
    <row r="103" ht="12.0" customHeight="1">
      <c r="B103" s="70"/>
    </row>
    <row r="104" ht="12.0" customHeight="1">
      <c r="B104" s="70"/>
    </row>
    <row r="105" ht="12.0" customHeight="1">
      <c r="B105" s="70"/>
    </row>
    <row r="106" ht="12.0" customHeight="1">
      <c r="B106" s="70"/>
    </row>
    <row r="107" ht="12.0" customHeight="1">
      <c r="B107" s="70"/>
    </row>
    <row r="108" ht="12.0" customHeight="1">
      <c r="B108" s="70"/>
    </row>
    <row r="109" ht="12.0" customHeight="1">
      <c r="B109" s="70"/>
    </row>
    <row r="110" ht="12.0" customHeight="1">
      <c r="B110" s="70"/>
    </row>
    <row r="111" ht="12.0" customHeight="1">
      <c r="B111" s="70"/>
    </row>
    <row r="112" ht="12.0" customHeight="1">
      <c r="B112" s="70"/>
    </row>
    <row r="113" ht="12.0" customHeight="1">
      <c r="B113" s="70"/>
    </row>
    <row r="114" ht="12.0" customHeight="1">
      <c r="B114" s="70"/>
    </row>
    <row r="115" ht="12.0" customHeight="1">
      <c r="B115" s="70"/>
    </row>
    <row r="116" ht="12.0" customHeight="1">
      <c r="B116" s="70"/>
    </row>
    <row r="117" ht="12.0" customHeight="1">
      <c r="B117" s="70"/>
    </row>
    <row r="118" ht="12.0" customHeight="1">
      <c r="B118" s="70"/>
    </row>
    <row r="119" ht="12.0" customHeight="1">
      <c r="B119" s="70"/>
    </row>
    <row r="120" ht="12.0" customHeight="1">
      <c r="B120" s="70"/>
    </row>
    <row r="121" ht="12.0" customHeight="1">
      <c r="B121" s="70"/>
    </row>
    <row r="122" ht="12.0" customHeight="1">
      <c r="B122" s="70"/>
    </row>
    <row r="123" ht="12.0" customHeight="1">
      <c r="B123" s="70"/>
    </row>
    <row r="124" ht="12.0" customHeight="1">
      <c r="B124" s="70"/>
    </row>
    <row r="125" ht="12.0" customHeight="1">
      <c r="B125" s="70"/>
    </row>
    <row r="126" ht="12.0" customHeight="1">
      <c r="B126" s="70"/>
    </row>
    <row r="127" ht="12.0" customHeight="1">
      <c r="B127" s="70"/>
    </row>
    <row r="128" ht="12.0" customHeight="1">
      <c r="B128" s="70"/>
    </row>
    <row r="129" ht="12.0" customHeight="1">
      <c r="B129" s="70"/>
    </row>
    <row r="130" ht="12.0" customHeight="1">
      <c r="B130" s="70"/>
    </row>
    <row r="131" ht="12.0" customHeight="1">
      <c r="B131" s="70"/>
    </row>
    <row r="132" ht="12.0" customHeight="1">
      <c r="B132" s="70"/>
    </row>
    <row r="133" ht="12.0" customHeight="1">
      <c r="B133" s="70"/>
    </row>
    <row r="134" ht="12.0" customHeight="1">
      <c r="B134" s="70"/>
    </row>
    <row r="135" ht="12.0" customHeight="1">
      <c r="B135" s="70"/>
    </row>
    <row r="136" ht="12.0" customHeight="1">
      <c r="B136" s="70"/>
    </row>
    <row r="137" ht="12.0" customHeight="1">
      <c r="B137" s="70"/>
    </row>
    <row r="138" ht="12.0" customHeight="1">
      <c r="B138" s="70"/>
    </row>
    <row r="139" ht="12.0" customHeight="1">
      <c r="B139" s="70"/>
    </row>
    <row r="140" ht="12.0" customHeight="1">
      <c r="B140" s="70"/>
    </row>
    <row r="141" ht="12.0" customHeight="1">
      <c r="B141" s="70"/>
    </row>
    <row r="142" ht="12.0" customHeight="1">
      <c r="B142" s="70"/>
    </row>
    <row r="143" ht="12.0" customHeight="1">
      <c r="B143" s="70"/>
    </row>
    <row r="144" ht="12.0" customHeight="1">
      <c r="B144" s="70"/>
    </row>
    <row r="145" ht="12.0" customHeight="1">
      <c r="B145" s="70"/>
    </row>
    <row r="146" ht="12.0" customHeight="1">
      <c r="B146" s="70"/>
    </row>
    <row r="147" ht="12.0" customHeight="1">
      <c r="B147" s="70"/>
    </row>
    <row r="148" ht="12.0" customHeight="1">
      <c r="B148" s="70"/>
    </row>
    <row r="149" ht="12.0" customHeight="1">
      <c r="B149" s="70"/>
    </row>
    <row r="150" ht="12.0" customHeight="1">
      <c r="B150" s="70"/>
    </row>
    <row r="151" ht="12.0" customHeight="1">
      <c r="B151" s="70"/>
    </row>
    <row r="152" ht="12.0" customHeight="1">
      <c r="B152" s="70"/>
    </row>
    <row r="153" ht="12.0" customHeight="1">
      <c r="B153" s="70"/>
    </row>
    <row r="154" ht="12.0" customHeight="1">
      <c r="B154" s="70"/>
    </row>
    <row r="155" ht="12.0" customHeight="1">
      <c r="B155" s="70"/>
    </row>
    <row r="156" ht="12.0" customHeight="1">
      <c r="B156" s="70"/>
    </row>
    <row r="157" ht="12.0" customHeight="1">
      <c r="B157" s="70"/>
    </row>
    <row r="158" ht="12.0" customHeight="1">
      <c r="B158" s="70"/>
    </row>
    <row r="159" ht="12.0" customHeight="1">
      <c r="B159" s="70"/>
    </row>
    <row r="160" ht="12.0" customHeight="1">
      <c r="B160" s="70"/>
    </row>
    <row r="161" ht="12.0" customHeight="1">
      <c r="B161" s="70"/>
    </row>
    <row r="162" ht="12.0" customHeight="1">
      <c r="B162" s="70"/>
    </row>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0"/>
    <col customWidth="1" min="2" max="2" width="50.5"/>
    <col customWidth="1" min="3" max="3" width="20.13"/>
    <col customWidth="1" min="4" max="4" width="18.5"/>
    <col customWidth="1" min="5" max="5" width="15.5"/>
    <col customWidth="1" min="6" max="8" width="18.5"/>
    <col customWidth="1" min="9" max="15" width="20.38"/>
    <col customWidth="1" min="16" max="17" width="23.63"/>
  </cols>
  <sheetData>
    <row r="1" ht="19.5" customHeight="1">
      <c r="A1" s="113" t="s">
        <v>119</v>
      </c>
      <c r="B1" s="113"/>
      <c r="C1" s="113"/>
      <c r="D1" s="113"/>
      <c r="E1" s="113"/>
      <c r="F1" s="113"/>
      <c r="G1" s="113"/>
      <c r="H1" s="113"/>
      <c r="I1" s="113"/>
      <c r="J1" s="113"/>
      <c r="K1" s="113"/>
      <c r="L1" s="113"/>
      <c r="M1" s="113"/>
      <c r="N1" s="113"/>
      <c r="O1" s="113"/>
    </row>
    <row r="2" ht="19.5" customHeight="1">
      <c r="A2" s="114" t="str">
        <f>'Institution ID'!C3</f>
        <v>Virginia Commonwealth University</v>
      </c>
      <c r="B2" s="49"/>
      <c r="C2" s="49"/>
      <c r="D2" s="49"/>
      <c r="E2" s="49"/>
      <c r="F2" s="49"/>
      <c r="G2" s="49"/>
      <c r="H2" s="49"/>
      <c r="I2" s="50"/>
      <c r="J2" s="70"/>
      <c r="K2" s="70"/>
      <c r="L2" s="70"/>
      <c r="M2" s="70"/>
      <c r="N2" s="70"/>
      <c r="O2" s="70"/>
    </row>
    <row r="3" ht="19.5" customHeight="1">
      <c r="A3" s="115" t="s">
        <v>120</v>
      </c>
      <c r="B3" s="116"/>
      <c r="C3" s="116"/>
      <c r="D3" s="116"/>
      <c r="E3" s="116"/>
      <c r="F3" s="116"/>
      <c r="G3" s="117"/>
      <c r="H3" s="117"/>
      <c r="I3" s="117"/>
      <c r="J3" s="117"/>
      <c r="K3" s="117"/>
      <c r="L3" s="117"/>
      <c r="M3" s="117"/>
      <c r="N3" s="117"/>
      <c r="O3" s="117"/>
    </row>
    <row r="4" ht="30.0" customHeight="1">
      <c r="A4" s="118" t="s">
        <v>121</v>
      </c>
      <c r="B4" s="119"/>
      <c r="C4" s="119"/>
      <c r="D4" s="119"/>
      <c r="E4" s="119"/>
      <c r="F4" s="119"/>
      <c r="G4" s="119"/>
      <c r="H4" s="119"/>
      <c r="I4" s="119"/>
      <c r="J4" s="119"/>
      <c r="K4" s="119"/>
      <c r="L4" s="119"/>
      <c r="M4" s="119"/>
      <c r="N4" s="119"/>
      <c r="O4" s="120"/>
    </row>
    <row r="5" ht="79.5" customHeight="1">
      <c r="A5" s="121"/>
      <c r="B5" s="40"/>
      <c r="C5" s="40"/>
      <c r="D5" s="40"/>
      <c r="E5" s="40"/>
      <c r="F5" s="40"/>
      <c r="G5" s="40"/>
      <c r="H5" s="40"/>
      <c r="I5" s="40"/>
      <c r="J5" s="40"/>
      <c r="K5" s="40"/>
      <c r="L5" s="40"/>
      <c r="M5" s="40"/>
      <c r="N5" s="40"/>
      <c r="O5" s="122"/>
    </row>
    <row r="6" ht="19.5" customHeight="1">
      <c r="A6" s="123" t="s">
        <v>122</v>
      </c>
      <c r="B6" s="124" t="s">
        <v>123</v>
      </c>
      <c r="C6" s="36"/>
      <c r="D6" s="36"/>
      <c r="E6" s="36"/>
      <c r="F6" s="36"/>
      <c r="G6" s="36"/>
      <c r="H6" s="36"/>
      <c r="I6" s="36"/>
      <c r="J6" s="36"/>
      <c r="K6" s="36"/>
      <c r="L6" s="36"/>
      <c r="M6" s="36"/>
      <c r="N6" s="36"/>
      <c r="O6" s="125"/>
    </row>
    <row r="7" ht="19.5" customHeight="1">
      <c r="A7" s="126"/>
      <c r="B7" s="127"/>
      <c r="C7" s="128"/>
      <c r="D7" s="129" t="s">
        <v>124</v>
      </c>
      <c r="E7" s="73"/>
      <c r="F7" s="73"/>
      <c r="G7" s="73"/>
      <c r="H7" s="73"/>
      <c r="I7" s="73"/>
      <c r="J7" s="73"/>
      <c r="K7" s="73"/>
      <c r="L7" s="73"/>
      <c r="M7" s="73"/>
      <c r="N7" s="73"/>
      <c r="O7" s="74"/>
      <c r="P7" s="130" t="s">
        <v>125</v>
      </c>
      <c r="Q7" s="131" t="s">
        <v>126</v>
      </c>
    </row>
    <row r="8" ht="19.5" customHeight="1">
      <c r="A8" s="126"/>
      <c r="B8" s="132" t="s">
        <v>127</v>
      </c>
      <c r="C8" s="123" t="s">
        <v>128</v>
      </c>
      <c r="D8" s="133"/>
      <c r="E8" s="55"/>
      <c r="F8" s="55"/>
      <c r="G8" s="55"/>
      <c r="H8" s="55"/>
      <c r="I8" s="56"/>
      <c r="J8" s="70"/>
      <c r="K8" s="70"/>
      <c r="L8" s="70"/>
      <c r="M8" s="134"/>
      <c r="N8" s="134"/>
      <c r="O8" s="135"/>
      <c r="P8" s="136" t="s">
        <v>129</v>
      </c>
      <c r="Q8" s="137" t="s">
        <v>130</v>
      </c>
    </row>
    <row r="9" ht="19.5" customHeight="1">
      <c r="A9" s="126"/>
      <c r="B9" s="126"/>
      <c r="C9" s="126"/>
      <c r="D9" s="138" t="s">
        <v>131</v>
      </c>
      <c r="E9" s="55"/>
      <c r="F9" s="139"/>
      <c r="G9" s="140" t="s">
        <v>132</v>
      </c>
      <c r="H9" s="36"/>
      <c r="I9" s="37"/>
      <c r="J9" s="140" t="s">
        <v>133</v>
      </c>
      <c r="K9" s="36"/>
      <c r="L9" s="141"/>
      <c r="M9" s="140" t="s">
        <v>134</v>
      </c>
      <c r="N9" s="36"/>
      <c r="O9" s="125"/>
      <c r="P9" s="142"/>
      <c r="Q9" s="143"/>
    </row>
    <row r="10" ht="52.5" customHeight="1">
      <c r="A10" s="144"/>
      <c r="B10" s="144"/>
      <c r="C10" s="144"/>
      <c r="D10" s="145" t="s">
        <v>135</v>
      </c>
      <c r="E10" s="145" t="s">
        <v>136</v>
      </c>
      <c r="F10" s="146" t="s">
        <v>137</v>
      </c>
      <c r="G10" s="147" t="s">
        <v>135</v>
      </c>
      <c r="H10" s="145" t="s">
        <v>136</v>
      </c>
      <c r="I10" s="146" t="s">
        <v>137</v>
      </c>
      <c r="J10" s="145" t="s">
        <v>135</v>
      </c>
      <c r="K10" s="145" t="s">
        <v>136</v>
      </c>
      <c r="L10" s="145" t="s">
        <v>137</v>
      </c>
      <c r="M10" s="145" t="s">
        <v>135</v>
      </c>
      <c r="N10" s="145" t="s">
        <v>136</v>
      </c>
      <c r="O10" s="148" t="s">
        <v>137</v>
      </c>
      <c r="P10" s="149"/>
      <c r="Q10" s="81"/>
    </row>
    <row r="11">
      <c r="A11" s="150">
        <v>1.0</v>
      </c>
      <c r="B11" s="151" t="s">
        <v>138</v>
      </c>
      <c r="C11" s="152" t="s">
        <v>139</v>
      </c>
      <c r="D11" s="153">
        <v>8000000.0</v>
      </c>
      <c r="E11" s="154">
        <v>0.0</v>
      </c>
      <c r="F11" s="154">
        <v>8000000.0</v>
      </c>
      <c r="G11" s="155">
        <v>1.2E7</v>
      </c>
      <c r="H11" s="154">
        <v>0.0</v>
      </c>
      <c r="I11" s="156">
        <v>1.2E7</v>
      </c>
      <c r="J11" s="154">
        <v>7155818.0</v>
      </c>
      <c r="K11" s="154"/>
      <c r="L11" s="154">
        <v>7155818.0</v>
      </c>
      <c r="M11" s="154">
        <v>1.1748848E7</v>
      </c>
      <c r="N11" s="154"/>
      <c r="O11" s="154">
        <v>1.1748848E7</v>
      </c>
      <c r="P11" s="157" t="s">
        <v>140</v>
      </c>
      <c r="Q11" s="157" t="s">
        <v>141</v>
      </c>
      <c r="R11" s="98"/>
    </row>
    <row r="12">
      <c r="A12" s="158">
        <v>1.0</v>
      </c>
      <c r="B12" s="159" t="s">
        <v>142</v>
      </c>
      <c r="C12" s="160" t="s">
        <v>143</v>
      </c>
      <c r="D12" s="161">
        <v>4053700.0</v>
      </c>
      <c r="E12" s="162">
        <v>0.0</v>
      </c>
      <c r="F12" s="162">
        <v>4053700.0</v>
      </c>
      <c r="G12" s="163">
        <v>4377900.0</v>
      </c>
      <c r="H12" s="162">
        <v>0.0</v>
      </c>
      <c r="I12" s="164">
        <v>4377900.0</v>
      </c>
      <c r="J12" s="162">
        <v>4434040.0</v>
      </c>
      <c r="K12" s="162"/>
      <c r="L12" s="162">
        <v>4434040.0</v>
      </c>
      <c r="M12" s="162">
        <v>4764408.0</v>
      </c>
      <c r="N12" s="162"/>
      <c r="O12" s="162">
        <v>4764408.0</v>
      </c>
      <c r="P12" s="157" t="s">
        <v>144</v>
      </c>
      <c r="Q12" s="157" t="s">
        <v>145</v>
      </c>
    </row>
    <row r="13">
      <c r="A13" s="150">
        <v>3.0</v>
      </c>
      <c r="B13" s="159" t="s">
        <v>146</v>
      </c>
      <c r="C13" s="165" t="s">
        <v>147</v>
      </c>
      <c r="D13" s="161">
        <v>8335000.0</v>
      </c>
      <c r="E13" s="162">
        <v>0.0</v>
      </c>
      <c r="F13" s="162">
        <v>8335000.0</v>
      </c>
      <c r="G13" s="163">
        <v>8335000.0</v>
      </c>
      <c r="H13" s="162">
        <v>0.0</v>
      </c>
      <c r="I13" s="164">
        <v>8335000.0</v>
      </c>
      <c r="J13" s="162">
        <v>7124412.0</v>
      </c>
      <c r="K13" s="162"/>
      <c r="L13" s="162">
        <v>7124412.0</v>
      </c>
      <c r="M13" s="162">
        <v>7124412.0</v>
      </c>
      <c r="N13" s="162"/>
      <c r="O13" s="162">
        <v>7124412.0</v>
      </c>
      <c r="P13" s="157" t="s">
        <v>148</v>
      </c>
      <c r="Q13" s="157" t="s">
        <v>149</v>
      </c>
    </row>
    <row r="14">
      <c r="A14" s="158">
        <v>5.0</v>
      </c>
      <c r="B14" s="151" t="s">
        <v>150</v>
      </c>
      <c r="C14" s="152" t="s">
        <v>151</v>
      </c>
      <c r="D14" s="153">
        <v>1000000.0</v>
      </c>
      <c r="E14" s="166">
        <v>0.0</v>
      </c>
      <c r="F14" s="154">
        <v>1000000.0</v>
      </c>
      <c r="G14" s="155">
        <v>2000000.0</v>
      </c>
      <c r="H14" s="154">
        <v>0.0</v>
      </c>
      <c r="I14" s="156">
        <v>2000000.0</v>
      </c>
      <c r="J14" s="167">
        <v>2000000.0</v>
      </c>
      <c r="K14" s="167">
        <v>2000000.0</v>
      </c>
      <c r="L14" s="167"/>
      <c r="M14" s="167">
        <v>2000000.0</v>
      </c>
      <c r="N14" s="167">
        <v>2000000.0</v>
      </c>
      <c r="O14" s="167"/>
      <c r="P14" s="157" t="s">
        <v>152</v>
      </c>
      <c r="Q14" s="157" t="s">
        <v>153</v>
      </c>
    </row>
    <row r="15">
      <c r="A15" s="150">
        <v>4.0</v>
      </c>
      <c r="B15" s="168" t="s">
        <v>154</v>
      </c>
      <c r="C15" s="169" t="s">
        <v>143</v>
      </c>
      <c r="D15" s="153">
        <v>2500000.0</v>
      </c>
      <c r="E15" s="154">
        <v>0.0</v>
      </c>
      <c r="F15" s="154">
        <v>2500000.0</v>
      </c>
      <c r="G15" s="155">
        <v>2500000.0</v>
      </c>
      <c r="H15" s="154">
        <v>0.0</v>
      </c>
      <c r="I15" s="156">
        <v>2500000.0</v>
      </c>
      <c r="J15" s="154">
        <v>873925.0</v>
      </c>
      <c r="K15" s="154"/>
      <c r="L15" s="154">
        <v>873925.0</v>
      </c>
      <c r="M15" s="154">
        <v>873925.0</v>
      </c>
      <c r="N15" s="154"/>
      <c r="O15" s="154">
        <v>873925.0</v>
      </c>
      <c r="P15" s="157" t="s">
        <v>155</v>
      </c>
      <c r="Q15" s="157" t="s">
        <v>156</v>
      </c>
    </row>
    <row r="16">
      <c r="A16" s="170"/>
      <c r="B16" s="168" t="s">
        <v>157</v>
      </c>
      <c r="C16" s="169"/>
      <c r="D16" s="153">
        <f>SUM(E16:F16)</f>
        <v>0</v>
      </c>
      <c r="E16" s="154">
        <f t="shared" ref="E16:F16" si="1">0</f>
        <v>0</v>
      </c>
      <c r="F16" s="154">
        <f t="shared" si="1"/>
        <v>0</v>
      </c>
      <c r="G16" s="155">
        <f>SUM(H16:I16)</f>
        <v>0</v>
      </c>
      <c r="H16" s="154">
        <f t="shared" ref="H16:I16" si="2">0</f>
        <v>0</v>
      </c>
      <c r="I16" s="156">
        <f t="shared" si="2"/>
        <v>0</v>
      </c>
      <c r="J16" s="154">
        <v>-1.7521E7</v>
      </c>
      <c r="K16" s="154"/>
      <c r="L16" s="154">
        <v>-1.7521E7</v>
      </c>
      <c r="M16" s="154">
        <v>-1.7521E7</v>
      </c>
      <c r="N16" s="167"/>
      <c r="O16" s="154">
        <v>-1.7521E7</v>
      </c>
    </row>
    <row r="17">
      <c r="A17" s="170"/>
      <c r="B17" s="168" t="s">
        <v>158</v>
      </c>
      <c r="C17" s="169"/>
      <c r="D17" s="153"/>
      <c r="E17" s="154"/>
      <c r="F17" s="154"/>
      <c r="G17" s="155"/>
      <c r="H17" s="154"/>
      <c r="I17" s="156"/>
      <c r="J17" s="154"/>
      <c r="K17" s="154">
        <v>6700636.0</v>
      </c>
      <c r="L17" s="154">
        <v>-6700636.0</v>
      </c>
      <c r="M17" s="154"/>
      <c r="N17" s="154"/>
      <c r="O17" s="154"/>
      <c r="P17" s="171"/>
      <c r="Q17" s="171"/>
      <c r="R17" s="171"/>
      <c r="S17" s="171"/>
      <c r="T17" s="171"/>
      <c r="U17" s="171"/>
      <c r="V17" s="171"/>
      <c r="W17" s="171"/>
      <c r="X17" s="171"/>
      <c r="Y17" s="171"/>
      <c r="Z17" s="171"/>
    </row>
    <row r="18">
      <c r="A18" s="150"/>
      <c r="B18" s="168" t="s">
        <v>159</v>
      </c>
      <c r="C18" s="169"/>
      <c r="D18" s="153"/>
      <c r="E18" s="154"/>
      <c r="F18" s="154"/>
      <c r="G18" s="155"/>
      <c r="H18" s="154"/>
      <c r="I18" s="156"/>
      <c r="J18" s="154"/>
      <c r="K18" s="154">
        <v>2048975.0</v>
      </c>
      <c r="L18" s="154">
        <v>-2048975.0</v>
      </c>
      <c r="M18" s="167"/>
      <c r="N18" s="154">
        <v>2366048.0</v>
      </c>
      <c r="O18" s="154">
        <v>-2366048.0</v>
      </c>
      <c r="P18" s="171"/>
      <c r="Q18" s="171"/>
      <c r="R18" s="171"/>
      <c r="S18" s="171"/>
      <c r="T18" s="171"/>
      <c r="U18" s="171"/>
      <c r="V18" s="171"/>
      <c r="W18" s="171"/>
      <c r="X18" s="171"/>
      <c r="Y18" s="171"/>
      <c r="Z18" s="171"/>
    </row>
    <row r="19">
      <c r="A19" s="150"/>
      <c r="B19" s="168" t="s">
        <v>160</v>
      </c>
      <c r="C19" s="169"/>
      <c r="D19" s="153">
        <f t="shared" ref="D19:O19" si="3">SUM(D11:D18)</f>
        <v>23888700</v>
      </c>
      <c r="E19" s="154">
        <f t="shared" si="3"/>
        <v>0</v>
      </c>
      <c r="F19" s="154">
        <f t="shared" si="3"/>
        <v>23888700</v>
      </c>
      <c r="G19" s="155">
        <f t="shared" si="3"/>
        <v>29212900</v>
      </c>
      <c r="H19" s="154">
        <f t="shared" si="3"/>
        <v>0</v>
      </c>
      <c r="I19" s="156">
        <f t="shared" si="3"/>
        <v>29212900</v>
      </c>
      <c r="J19" s="154">
        <f t="shared" si="3"/>
        <v>4067195</v>
      </c>
      <c r="K19" s="154">
        <f t="shared" si="3"/>
        <v>10749611</v>
      </c>
      <c r="L19" s="154">
        <f t="shared" si="3"/>
        <v>-6682416</v>
      </c>
      <c r="M19" s="154">
        <f t="shared" si="3"/>
        <v>8990593</v>
      </c>
      <c r="N19" s="154">
        <f t="shared" si="3"/>
        <v>4366048</v>
      </c>
      <c r="O19" s="154">
        <f t="shared" si="3"/>
        <v>4624545</v>
      </c>
      <c r="P19" s="171"/>
      <c r="Q19" s="171"/>
      <c r="R19" s="171"/>
      <c r="S19" s="171"/>
      <c r="T19" s="171"/>
      <c r="U19" s="171"/>
      <c r="V19" s="171"/>
      <c r="W19" s="171"/>
      <c r="X19" s="171"/>
      <c r="Y19" s="171"/>
      <c r="Z19" s="171"/>
    </row>
    <row r="20">
      <c r="A20" s="172"/>
      <c r="B20" s="173" t="s">
        <v>161</v>
      </c>
      <c r="C20" s="73"/>
      <c r="D20" s="174"/>
      <c r="E20" s="175"/>
      <c r="F20" s="176"/>
      <c r="G20" s="177"/>
      <c r="H20" s="175"/>
      <c r="I20" s="178"/>
      <c r="J20" s="179"/>
      <c r="K20" s="179">
        <v>1.2255879E7</v>
      </c>
      <c r="L20" s="179">
        <v>-1.2255878689999998E7</v>
      </c>
      <c r="M20" s="179"/>
      <c r="N20" s="180">
        <v>2.264937E7</v>
      </c>
      <c r="O20" s="180">
        <v>-2.2649370349999964E7</v>
      </c>
      <c r="P20" s="171"/>
      <c r="Q20" s="171"/>
      <c r="R20" s="171"/>
      <c r="S20" s="171"/>
      <c r="T20" s="171"/>
      <c r="U20" s="171"/>
      <c r="V20" s="171"/>
      <c r="W20" s="171"/>
      <c r="X20" s="171"/>
      <c r="Y20" s="171"/>
      <c r="Z20" s="171"/>
    </row>
    <row r="21">
      <c r="A21" s="103"/>
      <c r="B21" s="181"/>
      <c r="C21" s="181"/>
      <c r="D21" s="182"/>
      <c r="E21" s="182"/>
      <c r="F21" s="182"/>
      <c r="G21" s="182"/>
      <c r="H21" s="182"/>
      <c r="I21" s="182"/>
      <c r="J21" s="182"/>
      <c r="K21" s="182"/>
      <c r="L21" s="182"/>
      <c r="M21" s="182"/>
      <c r="N21" s="182"/>
      <c r="O21" s="182"/>
      <c r="P21" s="171"/>
      <c r="Q21" s="171"/>
      <c r="R21" s="171"/>
      <c r="S21" s="171"/>
      <c r="T21" s="171"/>
      <c r="U21" s="171"/>
      <c r="V21" s="171"/>
      <c r="W21" s="171"/>
      <c r="X21" s="171"/>
      <c r="Y21" s="171"/>
      <c r="Z21" s="171"/>
    </row>
    <row r="22" ht="12.0" customHeight="1">
      <c r="A22" s="183"/>
      <c r="B22" s="184"/>
      <c r="C22" s="184"/>
      <c r="D22" s="184"/>
      <c r="E22" s="184"/>
      <c r="F22" s="184"/>
      <c r="G22" s="184"/>
      <c r="H22" s="184"/>
      <c r="I22" s="184"/>
      <c r="J22" s="184"/>
      <c r="K22" s="184"/>
      <c r="L22" s="184"/>
      <c r="M22" s="184"/>
      <c r="N22" s="184"/>
      <c r="O22" s="184"/>
    </row>
    <row r="23" ht="24.0" customHeight="1">
      <c r="A23" s="185" t="s">
        <v>162</v>
      </c>
      <c r="B23" s="186"/>
      <c r="C23" s="186"/>
      <c r="D23" s="186"/>
      <c r="E23" s="186"/>
      <c r="F23" s="186"/>
      <c r="G23" s="186"/>
      <c r="H23" s="186"/>
      <c r="I23" s="184"/>
      <c r="J23" s="184"/>
      <c r="K23" s="184"/>
      <c r="L23" s="184"/>
      <c r="M23" s="184"/>
      <c r="N23" s="184"/>
      <c r="O23" s="184"/>
    </row>
    <row r="24" ht="90.75" customHeight="1">
      <c r="A24" s="187" t="s">
        <v>163</v>
      </c>
      <c r="B24" s="49"/>
      <c r="C24" s="49"/>
      <c r="D24" s="49"/>
      <c r="E24" s="49"/>
      <c r="F24" s="49"/>
      <c r="G24" s="49"/>
      <c r="H24" s="49"/>
      <c r="I24" s="49"/>
      <c r="J24" s="49"/>
      <c r="K24" s="49"/>
      <c r="L24" s="49"/>
      <c r="M24" s="49"/>
      <c r="N24" s="49"/>
      <c r="O24" s="50"/>
    </row>
    <row r="25" ht="16.5" customHeight="1">
      <c r="A25" s="188"/>
      <c r="B25" s="189" t="s">
        <v>164</v>
      </c>
      <c r="C25" s="190"/>
      <c r="D25" s="124" t="s">
        <v>131</v>
      </c>
      <c r="E25" s="36"/>
      <c r="F25" s="191"/>
      <c r="G25" s="140" t="s">
        <v>132</v>
      </c>
      <c r="H25" s="36"/>
      <c r="I25" s="37"/>
      <c r="J25" s="124" t="s">
        <v>133</v>
      </c>
      <c r="K25" s="36"/>
      <c r="L25" s="37"/>
      <c r="M25" s="124" t="s">
        <v>134</v>
      </c>
      <c r="N25" s="36"/>
      <c r="O25" s="37"/>
    </row>
    <row r="26" ht="51.75" customHeight="1">
      <c r="A26" s="188"/>
      <c r="B26" s="192" t="s">
        <v>85</v>
      </c>
      <c r="C26" s="193"/>
      <c r="D26" s="145" t="s">
        <v>135</v>
      </c>
      <c r="E26" s="146" t="s">
        <v>136</v>
      </c>
      <c r="F26" s="194" t="s">
        <v>137</v>
      </c>
      <c r="G26" s="147" t="s">
        <v>135</v>
      </c>
      <c r="H26" s="146" t="s">
        <v>136</v>
      </c>
      <c r="I26" s="195" t="s">
        <v>137</v>
      </c>
      <c r="J26" s="196" t="s">
        <v>135</v>
      </c>
      <c r="K26" s="196" t="s">
        <v>136</v>
      </c>
      <c r="L26" s="197" t="s">
        <v>137</v>
      </c>
      <c r="M26" s="196" t="s">
        <v>135</v>
      </c>
      <c r="N26" s="196" t="s">
        <v>136</v>
      </c>
      <c r="O26" s="197" t="s">
        <v>137</v>
      </c>
    </row>
    <row r="27" ht="19.5" customHeight="1">
      <c r="A27" s="198"/>
      <c r="B27" s="199" t="s">
        <v>165</v>
      </c>
      <c r="C27" s="200"/>
      <c r="D27" s="174">
        <f t="shared" ref="D27:I27" si="4">+D19</f>
        <v>23888700</v>
      </c>
      <c r="E27" s="175">
        <f t="shared" si="4"/>
        <v>0</v>
      </c>
      <c r="F27" s="176">
        <f t="shared" si="4"/>
        <v>23888700</v>
      </c>
      <c r="G27" s="177">
        <f t="shared" si="4"/>
        <v>29212900</v>
      </c>
      <c r="H27" s="175">
        <f t="shared" si="4"/>
        <v>0</v>
      </c>
      <c r="I27" s="178">
        <f t="shared" si="4"/>
        <v>29212900</v>
      </c>
      <c r="J27" s="180">
        <v>4067195.0</v>
      </c>
      <c r="K27" s="180">
        <v>1.0749611E7</v>
      </c>
      <c r="L27" s="180">
        <v>-6682416.0</v>
      </c>
      <c r="M27" s="180">
        <v>8990593.0</v>
      </c>
      <c r="N27" s="180">
        <v>4366048.0</v>
      </c>
      <c r="O27" s="180">
        <v>4624545.0</v>
      </c>
    </row>
    <row r="28" ht="51.0" customHeight="1">
      <c r="A28" s="201">
        <v>2.0</v>
      </c>
      <c r="B28" s="202" t="s">
        <v>166</v>
      </c>
      <c r="C28" s="203"/>
      <c r="D28" s="174"/>
      <c r="E28" s="175"/>
      <c r="F28" s="176"/>
      <c r="G28" s="177"/>
      <c r="H28" s="175"/>
      <c r="I28" s="178"/>
      <c r="J28" s="180">
        <v>1.1792429E7</v>
      </c>
      <c r="K28" s="180"/>
      <c r="L28" s="180">
        <v>5653994.0</v>
      </c>
      <c r="M28" s="180">
        <v>2.5512177E7</v>
      </c>
      <c r="N28" s="180"/>
      <c r="O28" s="180">
        <v>1.2659373E7</v>
      </c>
      <c r="P28" s="91"/>
      <c r="Q28" s="171"/>
      <c r="R28" s="171"/>
      <c r="S28" s="171"/>
      <c r="T28" s="171"/>
      <c r="U28" s="171"/>
      <c r="V28" s="171"/>
      <c r="W28" s="171"/>
      <c r="X28" s="171"/>
      <c r="Y28" s="171"/>
      <c r="Z28" s="171"/>
    </row>
    <row r="29" ht="51.0" customHeight="1">
      <c r="A29" s="201">
        <v>2.0</v>
      </c>
      <c r="B29" s="202" t="s">
        <v>167</v>
      </c>
      <c r="C29" s="203"/>
      <c r="D29" s="174">
        <v>7826900.0</v>
      </c>
      <c r="E29" s="175">
        <v>0.0</v>
      </c>
      <c r="F29" s="176">
        <v>7826900.0</v>
      </c>
      <c r="G29" s="177">
        <v>1.85391E7</v>
      </c>
      <c r="H29" s="175">
        <v>0.0</v>
      </c>
      <c r="I29" s="178">
        <v>1.85391E7</v>
      </c>
      <c r="J29" s="180">
        <v>1523207.0</v>
      </c>
      <c r="K29" s="180"/>
      <c r="L29" s="180">
        <v>1523207.0</v>
      </c>
      <c r="M29" s="180">
        <v>2965804.0</v>
      </c>
      <c r="N29" s="180"/>
      <c r="O29" s="180">
        <v>2965804.0</v>
      </c>
      <c r="P29" s="171"/>
      <c r="Q29" s="171"/>
      <c r="R29" s="171"/>
      <c r="S29" s="171"/>
      <c r="T29" s="171"/>
      <c r="U29" s="171"/>
      <c r="V29" s="171"/>
      <c r="W29" s="171"/>
      <c r="X29" s="171"/>
      <c r="Y29" s="171"/>
      <c r="Z29" s="171"/>
    </row>
    <row r="30" ht="51.0" customHeight="1">
      <c r="A30" s="198"/>
      <c r="B30" s="202" t="s">
        <v>168</v>
      </c>
      <c r="C30" s="203"/>
      <c r="D30" s="174"/>
      <c r="E30" s="175"/>
      <c r="F30" s="176"/>
      <c r="G30" s="177"/>
      <c r="H30" s="175"/>
      <c r="I30" s="178"/>
      <c r="J30" s="204">
        <v>0.05</v>
      </c>
      <c r="K30" s="180"/>
      <c r="L30" s="180"/>
      <c r="M30" s="204">
        <v>0.05</v>
      </c>
      <c r="N30" s="180"/>
      <c r="O30" s="180"/>
      <c r="P30" s="171"/>
      <c r="Q30" s="171"/>
      <c r="R30" s="171"/>
      <c r="S30" s="171"/>
      <c r="T30" s="171"/>
      <c r="U30" s="171"/>
      <c r="V30" s="171"/>
      <c r="W30" s="171"/>
      <c r="X30" s="171"/>
      <c r="Y30" s="171"/>
      <c r="Z30" s="171"/>
    </row>
    <row r="31" ht="51.0" customHeight="1">
      <c r="A31" s="198"/>
      <c r="B31" s="202" t="s">
        <v>169</v>
      </c>
      <c r="C31" s="203"/>
      <c r="D31" s="205">
        <v>0.02</v>
      </c>
      <c r="E31" s="175"/>
      <c r="F31" s="206">
        <v>0.02</v>
      </c>
      <c r="G31" s="207">
        <v>0.03</v>
      </c>
      <c r="H31" s="175"/>
      <c r="I31" s="208">
        <v>0.03</v>
      </c>
      <c r="J31" s="180" t="s">
        <v>170</v>
      </c>
      <c r="K31" s="180"/>
      <c r="L31" s="180"/>
      <c r="M31" s="180" t="s">
        <v>170</v>
      </c>
      <c r="N31" s="180"/>
      <c r="O31" s="180"/>
      <c r="P31" s="171"/>
      <c r="Q31" s="171"/>
      <c r="R31" s="171"/>
      <c r="S31" s="171"/>
      <c r="T31" s="171"/>
      <c r="U31" s="171"/>
      <c r="V31" s="171"/>
      <c r="W31" s="171"/>
      <c r="X31" s="171"/>
      <c r="Y31" s="171"/>
      <c r="Z31" s="171"/>
    </row>
    <row r="32" ht="51.0" customHeight="1">
      <c r="A32" s="198"/>
      <c r="B32" s="209" t="s">
        <v>171</v>
      </c>
      <c r="C32" s="203"/>
      <c r="D32" s="210"/>
      <c r="E32" s="211"/>
      <c r="F32" s="212"/>
      <c r="G32" s="213"/>
      <c r="H32" s="211"/>
      <c r="I32" s="214"/>
      <c r="J32" s="179"/>
      <c r="K32" s="179"/>
      <c r="L32" s="179"/>
      <c r="M32" s="179"/>
      <c r="N32" s="179"/>
      <c r="O32" s="179"/>
      <c r="P32" s="171"/>
      <c r="Q32" s="171"/>
      <c r="R32" s="171"/>
      <c r="S32" s="171"/>
      <c r="T32" s="171"/>
      <c r="U32" s="171"/>
      <c r="V32" s="171"/>
      <c r="W32" s="171"/>
      <c r="X32" s="171"/>
      <c r="Y32" s="171"/>
      <c r="Z32" s="171"/>
    </row>
    <row r="33" ht="51.0" customHeight="1">
      <c r="A33" s="198"/>
      <c r="B33" s="209" t="s">
        <v>172</v>
      </c>
      <c r="C33" s="203"/>
      <c r="D33" s="210"/>
      <c r="E33" s="211"/>
      <c r="F33" s="212"/>
      <c r="G33" s="213"/>
      <c r="H33" s="211"/>
      <c r="I33" s="214"/>
      <c r="J33" s="179"/>
      <c r="K33" s="179"/>
      <c r="L33" s="179"/>
      <c r="M33" s="179"/>
      <c r="N33" s="179"/>
      <c r="O33" s="179"/>
      <c r="P33" s="171"/>
      <c r="Q33" s="171"/>
      <c r="R33" s="171"/>
      <c r="S33" s="171"/>
      <c r="T33" s="171"/>
      <c r="U33" s="171"/>
      <c r="V33" s="171"/>
      <c r="W33" s="171"/>
      <c r="X33" s="171"/>
      <c r="Y33" s="171"/>
      <c r="Z33" s="171"/>
    </row>
    <row r="34" ht="51.0" customHeight="1">
      <c r="A34" s="198"/>
      <c r="B34" s="209" t="s">
        <v>173</v>
      </c>
      <c r="C34" s="203"/>
      <c r="D34" s="210"/>
      <c r="E34" s="211"/>
      <c r="F34" s="212"/>
      <c r="G34" s="213"/>
      <c r="H34" s="211"/>
      <c r="I34" s="214"/>
      <c r="J34" s="179"/>
      <c r="K34" s="179"/>
      <c r="L34" s="179"/>
      <c r="M34" s="179"/>
      <c r="N34" s="179"/>
      <c r="O34" s="179"/>
      <c r="P34" s="171"/>
      <c r="Q34" s="171"/>
      <c r="R34" s="171"/>
      <c r="S34" s="171"/>
      <c r="T34" s="171"/>
      <c r="U34" s="171"/>
      <c r="V34" s="171"/>
      <c r="W34" s="171"/>
      <c r="X34" s="171"/>
      <c r="Y34" s="171"/>
      <c r="Z34" s="171"/>
    </row>
    <row r="35" ht="51.0" customHeight="1">
      <c r="A35" s="198"/>
      <c r="B35" s="209" t="s">
        <v>174</v>
      </c>
      <c r="C35" s="203"/>
      <c r="D35" s="210"/>
      <c r="E35" s="211"/>
      <c r="F35" s="212"/>
      <c r="G35" s="213"/>
      <c r="H35" s="211"/>
      <c r="I35" s="214"/>
      <c r="J35" s="179"/>
      <c r="K35" s="179"/>
      <c r="L35" s="179"/>
      <c r="M35" s="179"/>
      <c r="N35" s="179"/>
      <c r="O35" s="179"/>
      <c r="P35" s="171"/>
      <c r="Q35" s="171"/>
      <c r="R35" s="171"/>
      <c r="S35" s="171"/>
      <c r="T35" s="171"/>
      <c r="U35" s="171"/>
      <c r="V35" s="171"/>
      <c r="W35" s="171"/>
      <c r="X35" s="171"/>
      <c r="Y35" s="171"/>
      <c r="Z35" s="171"/>
    </row>
    <row r="36" ht="51.0" customHeight="1">
      <c r="A36" s="198"/>
      <c r="B36" s="202" t="s">
        <v>175</v>
      </c>
      <c r="C36" s="203"/>
      <c r="D36" s="174"/>
      <c r="E36" s="175"/>
      <c r="F36" s="176"/>
      <c r="G36" s="177"/>
      <c r="H36" s="175"/>
      <c r="I36" s="178"/>
      <c r="J36" s="180">
        <v>1394663.0</v>
      </c>
      <c r="K36" s="180"/>
      <c r="L36" s="180">
        <v>668685.0</v>
      </c>
      <c r="M36" s="180">
        <v>2906757.0</v>
      </c>
      <c r="N36" s="180"/>
      <c r="O36" s="180">
        <v>1415770.0</v>
      </c>
      <c r="P36" s="91"/>
      <c r="Q36" s="171"/>
      <c r="R36" s="171"/>
      <c r="S36" s="171"/>
      <c r="T36" s="171"/>
      <c r="U36" s="171"/>
      <c r="V36" s="171"/>
      <c r="W36" s="171"/>
      <c r="X36" s="171"/>
      <c r="Y36" s="171"/>
      <c r="Z36" s="171"/>
    </row>
    <row r="37" ht="51.0" customHeight="1">
      <c r="A37" s="198"/>
      <c r="B37" s="202" t="s">
        <v>176</v>
      </c>
      <c r="C37" s="203"/>
      <c r="D37" s="174"/>
      <c r="E37" s="175"/>
      <c r="F37" s="176"/>
      <c r="G37" s="177"/>
      <c r="H37" s="175"/>
      <c r="I37" s="178"/>
      <c r="J37" s="180">
        <v>0.0</v>
      </c>
      <c r="K37" s="180"/>
      <c r="L37" s="180">
        <v>0.0</v>
      </c>
      <c r="M37" s="180">
        <v>0.0</v>
      </c>
      <c r="N37" s="180"/>
      <c r="O37" s="180">
        <v>0.0</v>
      </c>
      <c r="P37" s="171"/>
      <c r="Q37" s="171"/>
      <c r="R37" s="171"/>
      <c r="S37" s="171"/>
      <c r="T37" s="171"/>
      <c r="U37" s="171"/>
      <c r="V37" s="171"/>
      <c r="W37" s="171"/>
      <c r="X37" s="171"/>
      <c r="Y37" s="171"/>
      <c r="Z37" s="171"/>
    </row>
    <row r="38" ht="51.0" customHeight="1">
      <c r="A38" s="198"/>
      <c r="B38" s="202" t="s">
        <v>177</v>
      </c>
      <c r="C38" s="203"/>
      <c r="D38" s="174"/>
      <c r="E38" s="175"/>
      <c r="F38" s="176"/>
      <c r="G38" s="177"/>
      <c r="H38" s="175"/>
      <c r="I38" s="178"/>
      <c r="J38" s="204">
        <v>0.05</v>
      </c>
      <c r="K38" s="180"/>
      <c r="L38" s="180"/>
      <c r="M38" s="204">
        <v>0.05</v>
      </c>
      <c r="N38" s="180"/>
      <c r="O38" s="180"/>
      <c r="P38" s="171"/>
      <c r="Q38" s="171"/>
      <c r="R38" s="171"/>
      <c r="S38" s="171"/>
      <c r="T38" s="171"/>
      <c r="U38" s="171"/>
      <c r="V38" s="171"/>
      <c r="W38" s="171"/>
      <c r="X38" s="171"/>
      <c r="Y38" s="171"/>
      <c r="Z38" s="171"/>
    </row>
    <row r="39" ht="51.0" customHeight="1">
      <c r="A39" s="198"/>
      <c r="B39" s="202" t="s">
        <v>178</v>
      </c>
      <c r="C39" s="203"/>
      <c r="D39" s="174"/>
      <c r="E39" s="175"/>
      <c r="F39" s="176"/>
      <c r="G39" s="177"/>
      <c r="H39" s="175"/>
      <c r="I39" s="178"/>
      <c r="J39" s="204">
        <v>0.0</v>
      </c>
      <c r="K39" s="180"/>
      <c r="L39" s="180"/>
      <c r="M39" s="204">
        <v>0.0</v>
      </c>
      <c r="N39" s="180"/>
      <c r="O39" s="180"/>
      <c r="P39" s="171"/>
      <c r="Q39" s="171"/>
      <c r="R39" s="171"/>
      <c r="S39" s="171"/>
      <c r="T39" s="171"/>
      <c r="U39" s="171"/>
      <c r="V39" s="171"/>
      <c r="W39" s="171"/>
      <c r="X39" s="171"/>
      <c r="Y39" s="171"/>
      <c r="Z39" s="171"/>
    </row>
    <row r="40" ht="51.0" customHeight="1">
      <c r="A40" s="215">
        <v>2.0</v>
      </c>
      <c r="B40" s="202" t="s">
        <v>179</v>
      </c>
      <c r="C40" s="203"/>
      <c r="D40" s="174"/>
      <c r="E40" s="175"/>
      <c r="F40" s="176"/>
      <c r="G40" s="177"/>
      <c r="H40" s="175"/>
      <c r="I40" s="178"/>
      <c r="J40" s="180">
        <v>7725015.0</v>
      </c>
      <c r="K40" s="180"/>
      <c r="L40" s="180">
        <v>3703833.0</v>
      </c>
      <c r="M40" s="180">
        <v>1.6758143E7</v>
      </c>
      <c r="N40" s="180"/>
      <c r="O40" s="180">
        <v>8326504.0</v>
      </c>
      <c r="P40" s="91"/>
      <c r="Q40" s="171"/>
      <c r="R40" s="171"/>
      <c r="S40" s="171"/>
      <c r="T40" s="171"/>
      <c r="U40" s="171"/>
      <c r="V40" s="171"/>
      <c r="W40" s="171"/>
      <c r="X40" s="171"/>
      <c r="Y40" s="171"/>
      <c r="Z40" s="171"/>
    </row>
    <row r="41" ht="51.0" customHeight="1">
      <c r="A41" s="201">
        <v>2.0</v>
      </c>
      <c r="B41" s="202" t="s">
        <v>180</v>
      </c>
      <c r="C41" s="203"/>
      <c r="D41" s="174">
        <v>0.0</v>
      </c>
      <c r="E41" s="175">
        <v>0.0</v>
      </c>
      <c r="F41" s="176">
        <v>0.0</v>
      </c>
      <c r="G41" s="177">
        <v>5228800.0</v>
      </c>
      <c r="H41" s="175">
        <v>0.0</v>
      </c>
      <c r="I41" s="178">
        <v>5228800.0</v>
      </c>
      <c r="J41" s="180">
        <v>997334.0</v>
      </c>
      <c r="K41" s="180"/>
      <c r="L41" s="180">
        <v>997334.0</v>
      </c>
      <c r="M41" s="180">
        <v>997334.0</v>
      </c>
      <c r="N41" s="180"/>
      <c r="O41" s="180">
        <v>997334.0</v>
      </c>
      <c r="P41" s="171"/>
      <c r="Q41" s="171"/>
      <c r="R41" s="171"/>
      <c r="S41" s="171"/>
      <c r="T41" s="171"/>
      <c r="U41" s="171"/>
      <c r="V41" s="171"/>
      <c r="W41" s="171"/>
      <c r="X41" s="171"/>
      <c r="Y41" s="171"/>
      <c r="Z41" s="171"/>
    </row>
    <row r="42" ht="51.0" customHeight="1">
      <c r="A42" s="198"/>
      <c r="B42" s="202" t="s">
        <v>181</v>
      </c>
      <c r="C42" s="203"/>
      <c r="D42" s="174"/>
      <c r="E42" s="175"/>
      <c r="F42" s="176"/>
      <c r="G42" s="177"/>
      <c r="H42" s="175"/>
      <c r="I42" s="178"/>
      <c r="J42" s="204">
        <v>0.05</v>
      </c>
      <c r="K42" s="180"/>
      <c r="L42" s="180"/>
      <c r="M42" s="204">
        <v>0.05</v>
      </c>
      <c r="N42" s="180"/>
      <c r="O42" s="180"/>
      <c r="P42" s="171"/>
      <c r="Q42" s="171"/>
      <c r="R42" s="171"/>
      <c r="S42" s="171"/>
      <c r="T42" s="171"/>
      <c r="U42" s="171"/>
      <c r="V42" s="171"/>
      <c r="W42" s="171"/>
      <c r="X42" s="171"/>
      <c r="Y42" s="171"/>
      <c r="Z42" s="171"/>
    </row>
    <row r="43" ht="51.0" customHeight="1">
      <c r="A43" s="198"/>
      <c r="B43" s="202" t="s">
        <v>182</v>
      </c>
      <c r="C43" s="203"/>
      <c r="D43" s="174">
        <v>0.0</v>
      </c>
      <c r="E43" s="175"/>
      <c r="F43" s="176">
        <v>0.0</v>
      </c>
      <c r="G43" s="216">
        <v>0.03</v>
      </c>
      <c r="H43" s="175"/>
      <c r="I43" s="208">
        <v>0.03</v>
      </c>
      <c r="J43" s="204">
        <v>0.0</v>
      </c>
      <c r="K43" s="180"/>
      <c r="L43" s="180"/>
      <c r="M43" s="204">
        <v>0.0</v>
      </c>
      <c r="N43" s="180"/>
      <c r="O43" s="180"/>
      <c r="P43" s="171"/>
      <c r="Q43" s="171"/>
      <c r="R43" s="171"/>
      <c r="S43" s="171"/>
      <c r="T43" s="171"/>
      <c r="U43" s="171"/>
      <c r="V43" s="171"/>
      <c r="W43" s="171"/>
      <c r="X43" s="171"/>
      <c r="Y43" s="171"/>
      <c r="Z43" s="171"/>
    </row>
    <row r="44" ht="19.5" customHeight="1">
      <c r="A44" s="201"/>
      <c r="B44" s="217" t="s">
        <v>183</v>
      </c>
      <c r="C44" s="218"/>
      <c r="D44" s="174"/>
      <c r="E44" s="175"/>
      <c r="F44" s="176"/>
      <c r="G44" s="219"/>
      <c r="H44" s="175"/>
      <c r="I44" s="178"/>
      <c r="J44" s="179">
        <v>3587555.0</v>
      </c>
      <c r="K44" s="179">
        <v>1775839.725</v>
      </c>
      <c r="L44" s="179"/>
      <c r="M44" s="179">
        <v>0.0</v>
      </c>
      <c r="N44" s="180"/>
      <c r="O44" s="180">
        <v>0.0</v>
      </c>
    </row>
    <row r="45" ht="19.5" customHeight="1">
      <c r="A45" s="220">
        <v>2.0</v>
      </c>
      <c r="B45" s="217" t="s">
        <v>184</v>
      </c>
      <c r="C45" s="203"/>
      <c r="D45" s="174">
        <v>0.0</v>
      </c>
      <c r="E45" s="175">
        <v>0.0</v>
      </c>
      <c r="F45" s="176">
        <v>0.0</v>
      </c>
      <c r="G45" s="177">
        <v>0.0</v>
      </c>
      <c r="H45" s="175">
        <v>0.0</v>
      </c>
      <c r="I45" s="178">
        <v>0.0</v>
      </c>
      <c r="J45" s="179">
        <v>755680.0</v>
      </c>
      <c r="K45" s="179"/>
      <c r="L45" s="179">
        <v>755680.0</v>
      </c>
      <c r="M45" s="179">
        <v>1661360.0</v>
      </c>
      <c r="N45" s="180"/>
      <c r="O45" s="180">
        <v>1661360.0</v>
      </c>
    </row>
    <row r="46" ht="19.5" customHeight="1">
      <c r="A46" s="201"/>
      <c r="B46" s="173" t="s">
        <v>185</v>
      </c>
      <c r="C46" s="73"/>
      <c r="D46" s="174">
        <v>416100.0</v>
      </c>
      <c r="E46" s="175">
        <v>0.0</v>
      </c>
      <c r="F46" s="176">
        <v>416100.0</v>
      </c>
      <c r="G46" s="177">
        <v>832200.0</v>
      </c>
      <c r="H46" s="175">
        <v>0.0</v>
      </c>
      <c r="I46" s="178">
        <v>832200.0</v>
      </c>
      <c r="J46" s="179">
        <v>202672.0</v>
      </c>
      <c r="K46" s="179"/>
      <c r="L46" s="179">
        <v>202672.0</v>
      </c>
      <c r="M46" s="179">
        <v>596910.0</v>
      </c>
      <c r="N46" s="180"/>
      <c r="O46" s="180">
        <v>596910.0</v>
      </c>
    </row>
    <row r="47" ht="19.5" customHeight="1">
      <c r="A47" s="201"/>
      <c r="B47" s="221" t="s">
        <v>186</v>
      </c>
      <c r="C47" s="173"/>
      <c r="D47" s="174">
        <v>0.0</v>
      </c>
      <c r="E47" s="175">
        <v>0.0</v>
      </c>
      <c r="F47" s="176">
        <v>0.0</v>
      </c>
      <c r="G47" s="177">
        <v>0.0</v>
      </c>
      <c r="H47" s="175">
        <v>0.0</v>
      </c>
      <c r="I47" s="178">
        <v>0.0</v>
      </c>
      <c r="J47" s="179"/>
      <c r="K47" s="179"/>
      <c r="L47" s="179"/>
      <c r="M47" s="179"/>
      <c r="N47" s="180"/>
      <c r="O47" s="180">
        <v>0.0</v>
      </c>
    </row>
    <row r="48" ht="19.5" customHeight="1">
      <c r="A48" s="201"/>
      <c r="B48" s="221" t="s">
        <v>187</v>
      </c>
      <c r="C48" s="173"/>
      <c r="D48" s="174">
        <v>0.0</v>
      </c>
      <c r="E48" s="175">
        <v>0.0</v>
      </c>
      <c r="F48" s="176">
        <v>0.0</v>
      </c>
      <c r="G48" s="177">
        <v>0.0</v>
      </c>
      <c r="H48" s="175">
        <v>0.0</v>
      </c>
      <c r="I48" s="178">
        <v>0.0</v>
      </c>
      <c r="J48" s="179"/>
      <c r="K48" s="179"/>
      <c r="L48" s="179"/>
      <c r="M48" s="179"/>
      <c r="N48" s="180"/>
      <c r="O48" s="180">
        <v>0.0</v>
      </c>
    </row>
    <row r="49" ht="19.5" customHeight="1">
      <c r="A49" s="201"/>
      <c r="B49" s="173" t="s">
        <v>188</v>
      </c>
      <c r="C49" s="73"/>
      <c r="D49" s="174">
        <v>0.0</v>
      </c>
      <c r="E49" s="175">
        <v>0.0</v>
      </c>
      <c r="F49" s="176">
        <v>0.0</v>
      </c>
      <c r="G49" s="177">
        <v>0.0</v>
      </c>
      <c r="H49" s="175">
        <v>0.0</v>
      </c>
      <c r="I49" s="178">
        <v>0.0</v>
      </c>
      <c r="J49" s="179"/>
      <c r="K49" s="179"/>
      <c r="L49" s="179"/>
      <c r="M49" s="179"/>
      <c r="N49" s="180"/>
      <c r="O49" s="180">
        <v>0.0</v>
      </c>
    </row>
    <row r="50" ht="19.5" customHeight="1">
      <c r="A50" s="201"/>
      <c r="B50" s="173" t="s">
        <v>189</v>
      </c>
      <c r="C50" s="203"/>
      <c r="D50" s="174">
        <v>942900.0</v>
      </c>
      <c r="E50" s="175">
        <v>0.0</v>
      </c>
      <c r="F50" s="176">
        <v>942900.0</v>
      </c>
      <c r="G50" s="177">
        <v>1885800.0</v>
      </c>
      <c r="H50" s="175">
        <v>0.0</v>
      </c>
      <c r="I50" s="178">
        <v>1885800.0</v>
      </c>
      <c r="J50" s="179">
        <v>4981473.0</v>
      </c>
      <c r="K50" s="179"/>
      <c r="L50" s="179">
        <v>4981473.0</v>
      </c>
      <c r="M50" s="179">
        <f>8067808+686793</f>
        <v>8754601</v>
      </c>
      <c r="N50" s="180"/>
      <c r="O50" s="180">
        <f>8067808+686793</f>
        <v>8754601</v>
      </c>
    </row>
    <row r="51" ht="19.5" customHeight="1">
      <c r="A51" s="201"/>
      <c r="B51" s="173" t="s">
        <v>190</v>
      </c>
      <c r="C51" s="73"/>
      <c r="D51" s="174">
        <v>354600.0</v>
      </c>
      <c r="E51" s="175">
        <v>0.0</v>
      </c>
      <c r="F51" s="176">
        <v>354600.0</v>
      </c>
      <c r="G51" s="177">
        <v>719800.0</v>
      </c>
      <c r="H51" s="175">
        <v>0.0</v>
      </c>
      <c r="I51" s="178">
        <v>719800.0</v>
      </c>
      <c r="J51" s="179">
        <v>0.0</v>
      </c>
      <c r="K51" s="179"/>
      <c r="L51" s="179"/>
      <c r="M51" s="179">
        <v>238000.0</v>
      </c>
      <c r="N51" s="180"/>
      <c r="O51" s="180">
        <v>238000.0</v>
      </c>
    </row>
    <row r="52" ht="19.5" customHeight="1">
      <c r="A52" s="201"/>
      <c r="B52" s="173" t="s">
        <v>191</v>
      </c>
      <c r="C52" s="73"/>
      <c r="D52" s="174">
        <v>406300.0</v>
      </c>
      <c r="E52" s="175">
        <v>0.0</v>
      </c>
      <c r="F52" s="176">
        <v>406300.0</v>
      </c>
      <c r="G52" s="177">
        <v>617700.0</v>
      </c>
      <c r="H52" s="175">
        <v>0.0</v>
      </c>
      <c r="I52" s="178">
        <v>617700.0</v>
      </c>
      <c r="J52" s="179">
        <v>376032.0</v>
      </c>
      <c r="K52" s="179"/>
      <c r="L52" s="179">
        <v>376032.0</v>
      </c>
      <c r="M52" s="179">
        <v>1929853.0</v>
      </c>
      <c r="N52" s="180"/>
      <c r="O52" s="180">
        <v>1929853.0</v>
      </c>
    </row>
    <row r="53" ht="19.5" customHeight="1">
      <c r="A53" s="201"/>
      <c r="B53" s="173" t="s">
        <v>161</v>
      </c>
      <c r="C53" s="73"/>
      <c r="D53" s="174"/>
      <c r="E53" s="175"/>
      <c r="F53" s="176"/>
      <c r="G53" s="177"/>
      <c r="H53" s="175"/>
      <c r="I53" s="178"/>
      <c r="J53" s="179">
        <f>L53</f>
        <v>-12255878.69</v>
      </c>
      <c r="K53" s="179"/>
      <c r="L53" s="179">
        <v>-1.2255878689999998E7</v>
      </c>
      <c r="M53" s="179">
        <f>O53</f>
        <v>-22649370.35</v>
      </c>
      <c r="N53" s="180"/>
      <c r="O53" s="180">
        <v>-2.2649370349999964E7</v>
      </c>
    </row>
    <row r="54" ht="19.5" customHeight="1">
      <c r="A54" s="222"/>
      <c r="B54" s="223" t="s">
        <v>192</v>
      </c>
      <c r="C54" s="218"/>
      <c r="D54" s="224">
        <f t="shared" ref="D54:I54" si="5">SUM(D46:D52,D27,D45,D28,D29,D32,D33,D36,D37,D40,D41)</f>
        <v>33835500</v>
      </c>
      <c r="E54" s="224">
        <f t="shared" si="5"/>
        <v>0</v>
      </c>
      <c r="F54" s="224">
        <f t="shared" si="5"/>
        <v>33835500</v>
      </c>
      <c r="G54" s="224">
        <f t="shared" si="5"/>
        <v>57036300</v>
      </c>
      <c r="H54" s="224">
        <f t="shared" si="5"/>
        <v>0</v>
      </c>
      <c r="I54" s="224">
        <f t="shared" si="5"/>
        <v>57036300</v>
      </c>
      <c r="J54" s="224">
        <f t="shared" ref="J54:M54" si="6">SUM(J46:J53,J27,J45,J28,J29,J32,J33,J36,J37,J40,J41)</f>
        <v>21559821.31</v>
      </c>
      <c r="K54" s="224">
        <f t="shared" si="6"/>
        <v>10749611</v>
      </c>
      <c r="L54" s="224">
        <f t="shared" si="6"/>
        <v>-75384.69</v>
      </c>
      <c r="M54" s="224">
        <f t="shared" si="6"/>
        <v>48662161.65</v>
      </c>
      <c r="N54" s="224">
        <f>SUM(N46:N52,N27,N45,N28,N29,N32,N33,N36,N37,N40,N41)</f>
        <v>4366048</v>
      </c>
      <c r="O54" s="224">
        <f>SUM(O46:O53,O27,O45,O28,O29,O32,O33,O36,O37,O40,O41)</f>
        <v>21520683.65</v>
      </c>
    </row>
    <row r="55" ht="12.0" customHeight="1">
      <c r="A55" s="184"/>
      <c r="B55" s="184" t="s">
        <v>193</v>
      </c>
      <c r="C55" s="184"/>
      <c r="D55" s="184"/>
      <c r="E55" s="184"/>
      <c r="F55" s="184"/>
      <c r="G55" s="184"/>
      <c r="H55" s="184"/>
      <c r="I55" s="225"/>
      <c r="J55" s="225"/>
      <c r="K55" s="225"/>
      <c r="L55" s="225"/>
      <c r="M55" s="225"/>
      <c r="N55" s="225"/>
      <c r="O55" s="225"/>
    </row>
    <row r="56" ht="12.0" customHeight="1">
      <c r="A56" s="184"/>
      <c r="B56" s="226" t="s">
        <v>194</v>
      </c>
      <c r="C56" s="49"/>
      <c r="D56" s="49"/>
      <c r="E56" s="49"/>
      <c r="F56" s="49"/>
      <c r="G56" s="49"/>
      <c r="H56" s="49"/>
      <c r="I56" s="50"/>
      <c r="J56" s="184"/>
      <c r="K56" s="184"/>
      <c r="L56" s="184"/>
      <c r="M56" s="184"/>
      <c r="N56" s="184"/>
      <c r="O56" s="184"/>
    </row>
    <row r="57" ht="12.0" customHeight="1">
      <c r="A57" s="184"/>
      <c r="B57" s="226" t="s">
        <v>195</v>
      </c>
      <c r="C57" s="49"/>
      <c r="D57" s="49"/>
      <c r="E57" s="49"/>
      <c r="F57" s="49"/>
      <c r="G57" s="49"/>
      <c r="H57" s="49"/>
      <c r="I57" s="50"/>
      <c r="J57" s="184"/>
      <c r="K57" s="184"/>
      <c r="L57" s="184"/>
      <c r="M57" s="184"/>
      <c r="N57" s="184"/>
      <c r="O57" s="184"/>
    </row>
    <row r="58" ht="12.0" customHeight="1">
      <c r="A58" s="184"/>
      <c r="B58" s="227" t="s">
        <v>196</v>
      </c>
      <c r="C58" s="227"/>
      <c r="D58" s="227"/>
      <c r="E58" s="227"/>
      <c r="F58" s="227"/>
      <c r="G58" s="227"/>
      <c r="H58" s="227"/>
      <c r="I58" s="228"/>
      <c r="J58" s="228"/>
      <c r="K58" s="228"/>
      <c r="L58" s="228"/>
      <c r="M58" s="228"/>
      <c r="N58" s="228"/>
      <c r="O58" s="228">
        <f>O54-L54</f>
        <v>21596068.34</v>
      </c>
    </row>
    <row r="59" ht="12.0" customHeight="1">
      <c r="A59" s="184"/>
      <c r="B59" s="184" t="s">
        <v>197</v>
      </c>
      <c r="C59" s="184"/>
      <c r="D59" s="184"/>
      <c r="E59" s="184"/>
      <c r="F59" s="184"/>
      <c r="G59" s="184"/>
      <c r="H59" s="184"/>
      <c r="I59" s="184"/>
      <c r="J59" s="184"/>
      <c r="K59" s="184"/>
      <c r="L59" s="184"/>
      <c r="M59" s="184"/>
      <c r="N59" s="184"/>
      <c r="O59" s="184"/>
    </row>
    <row r="60" ht="12.0" customHeight="1">
      <c r="A60" s="184"/>
      <c r="B60" s="184"/>
      <c r="C60" s="184"/>
      <c r="D60" s="184"/>
      <c r="E60" s="184"/>
      <c r="F60" s="184"/>
      <c r="G60" s="184"/>
      <c r="J60" s="229" t="s">
        <v>198</v>
      </c>
      <c r="K60" s="230"/>
      <c r="L60" s="230"/>
      <c r="M60" s="230"/>
      <c r="N60" s="230"/>
      <c r="O60" s="230"/>
    </row>
    <row r="61" ht="12.0" customHeight="1">
      <c r="A61" s="184"/>
      <c r="B61" s="184"/>
      <c r="C61" s="184"/>
      <c r="D61" s="184"/>
      <c r="E61" s="184"/>
      <c r="F61" s="184"/>
      <c r="G61" s="184"/>
      <c r="J61" s="231" t="s">
        <v>199</v>
      </c>
      <c r="K61" s="74"/>
      <c r="L61" s="232" t="s">
        <v>200</v>
      </c>
      <c r="M61" s="73"/>
      <c r="N61" s="70"/>
      <c r="O61" s="70"/>
    </row>
    <row r="62" ht="12.0" customHeight="1">
      <c r="A62" s="184"/>
      <c r="B62" s="184"/>
      <c r="C62" s="184"/>
      <c r="D62" s="184"/>
      <c r="E62" s="184"/>
      <c r="F62" s="184"/>
      <c r="G62" s="184"/>
      <c r="J62" s="233" t="s">
        <v>131</v>
      </c>
      <c r="K62" s="233" t="s">
        <v>132</v>
      </c>
      <c r="L62" s="234" t="s">
        <v>131</v>
      </c>
      <c r="M62" s="235" t="s">
        <v>132</v>
      </c>
      <c r="N62" s="236"/>
      <c r="O62" s="236"/>
    </row>
    <row r="63" ht="12.0" customHeight="1">
      <c r="A63" s="184"/>
      <c r="B63" s="184"/>
      <c r="C63" s="184"/>
      <c r="D63" s="184"/>
      <c r="E63" s="184"/>
      <c r="F63" s="184"/>
      <c r="G63" s="237"/>
      <c r="J63" s="238">
        <f>'2-Tuit &amp; Oth NGF Rev'!G22-'2-Tuit &amp; Oth NGF Rev'!F22-'3-Academic-Financial'!L54</f>
        <v>0</v>
      </c>
      <c r="K63" s="238">
        <f>'2-Tuit &amp; Oth NGF Rev'!H22-'2-Tuit &amp; Oth NGF Rev'!G22-(O54-L54)</f>
        <v>0</v>
      </c>
      <c r="L63" s="239"/>
      <c r="M63" s="240"/>
      <c r="N63" s="241"/>
      <c r="O63" s="241"/>
    </row>
    <row r="64" ht="12.0" customHeight="1">
      <c r="A64" s="184"/>
      <c r="B64" s="184"/>
      <c r="C64" s="184"/>
      <c r="D64" s="184"/>
      <c r="E64" s="184"/>
      <c r="F64" s="184"/>
      <c r="G64" s="184"/>
      <c r="H64" s="225"/>
      <c r="I64" s="184"/>
      <c r="J64" s="184"/>
      <c r="K64" s="184"/>
      <c r="L64" s="184"/>
      <c r="M64" s="184"/>
      <c r="N64" s="184"/>
      <c r="O64" s="184"/>
    </row>
    <row r="65" ht="12.0" customHeight="1">
      <c r="A65" s="184"/>
      <c r="B65" s="242"/>
      <c r="C65" s="49"/>
      <c r="D65" s="49"/>
      <c r="E65" s="49"/>
      <c r="F65" s="50"/>
      <c r="G65" s="184"/>
      <c r="H65" s="225"/>
      <c r="I65" s="225"/>
      <c r="J65" s="225"/>
      <c r="K65" s="225"/>
      <c r="L65" s="225"/>
      <c r="M65" s="225"/>
      <c r="N65" s="225"/>
      <c r="O65" s="225"/>
    </row>
    <row r="66" ht="12.0" customHeight="1">
      <c r="A66" s="184"/>
      <c r="B66" s="184"/>
      <c r="C66" s="184"/>
      <c r="D66" s="184"/>
      <c r="E66" s="184"/>
      <c r="F66" s="184"/>
      <c r="G66" s="184"/>
      <c r="H66" s="184" t="s">
        <v>201</v>
      </c>
      <c r="I66" s="184"/>
      <c r="J66" s="184"/>
      <c r="K66" s="225"/>
      <c r="L66" s="184"/>
      <c r="M66" s="184"/>
      <c r="N66" s="184"/>
      <c r="O66" s="184"/>
    </row>
    <row r="67" ht="12.0" customHeight="1">
      <c r="A67" s="184"/>
      <c r="B67" s="184"/>
      <c r="C67" s="184"/>
      <c r="D67" s="184"/>
      <c r="E67" s="184"/>
      <c r="F67" s="184"/>
      <c r="G67" s="184"/>
      <c r="H67" s="184"/>
      <c r="I67" s="184"/>
      <c r="J67" s="184"/>
      <c r="K67" s="184"/>
      <c r="L67" s="184"/>
      <c r="M67" s="184"/>
      <c r="N67" s="184"/>
      <c r="O67" s="184"/>
    </row>
    <row r="68" ht="12.0" customHeight="1">
      <c r="A68" s="184"/>
      <c r="B68" s="184"/>
      <c r="C68" s="184"/>
      <c r="D68" s="184"/>
      <c r="E68" s="184"/>
      <c r="F68" s="184"/>
      <c r="G68" s="184"/>
      <c r="H68" s="184"/>
      <c r="I68" s="184"/>
      <c r="J68" s="184"/>
      <c r="K68" s="184"/>
      <c r="L68" s="184"/>
      <c r="M68" s="184"/>
      <c r="N68" s="184"/>
      <c r="O68" s="184"/>
    </row>
    <row r="69" ht="12.0" customHeight="1">
      <c r="A69" s="184"/>
      <c r="B69" s="184"/>
      <c r="C69" s="184"/>
      <c r="D69" s="184"/>
      <c r="E69" s="184"/>
      <c r="F69" s="184"/>
      <c r="G69" s="184"/>
      <c r="H69" s="184"/>
      <c r="I69" s="184"/>
      <c r="J69" s="184"/>
      <c r="K69" s="184"/>
      <c r="L69" s="184"/>
      <c r="M69" s="184"/>
      <c r="N69" s="184"/>
      <c r="O69" s="184"/>
    </row>
    <row r="70" ht="12.0" customHeight="1">
      <c r="A70" s="184"/>
      <c r="B70" s="184"/>
      <c r="C70" s="184"/>
      <c r="D70" s="184"/>
      <c r="E70" s="184"/>
      <c r="F70" s="184"/>
      <c r="G70" s="184"/>
      <c r="H70" s="184"/>
      <c r="I70" s="184"/>
      <c r="J70" s="184"/>
      <c r="K70" s="184"/>
      <c r="L70" s="184"/>
      <c r="M70" s="184"/>
      <c r="N70" s="184"/>
      <c r="O70" s="184"/>
    </row>
    <row r="71" ht="12.0" customHeight="1">
      <c r="A71" s="184"/>
      <c r="B71" s="184"/>
      <c r="C71" s="184"/>
      <c r="D71" s="184"/>
      <c r="E71" s="184"/>
      <c r="F71" s="184"/>
      <c r="G71" s="184"/>
      <c r="H71" s="184"/>
      <c r="I71" s="184"/>
      <c r="J71" s="184"/>
      <c r="K71" s="184"/>
      <c r="L71" s="184"/>
      <c r="M71" s="184"/>
      <c r="N71" s="184"/>
      <c r="O71" s="184"/>
    </row>
    <row r="72" ht="12.0" customHeight="1">
      <c r="A72" s="184"/>
      <c r="B72" s="184"/>
      <c r="C72" s="184"/>
      <c r="D72" s="184"/>
      <c r="E72" s="184"/>
      <c r="F72" s="184"/>
      <c r="G72" s="184"/>
      <c r="H72" s="184"/>
      <c r="I72" s="184"/>
      <c r="J72" s="184"/>
      <c r="K72" s="184"/>
      <c r="L72" s="184"/>
      <c r="M72" s="184"/>
      <c r="N72" s="184"/>
      <c r="O72" s="184"/>
    </row>
    <row r="73" ht="12.0" customHeight="1">
      <c r="A73" s="184"/>
      <c r="B73" s="184"/>
      <c r="C73" s="184"/>
      <c r="D73" s="184"/>
      <c r="E73" s="184"/>
      <c r="F73" s="184"/>
      <c r="G73" s="184"/>
      <c r="H73" s="184"/>
      <c r="I73" s="184"/>
      <c r="J73" s="184"/>
      <c r="K73" s="184"/>
      <c r="L73" s="184"/>
      <c r="M73" s="184"/>
      <c r="N73" s="184"/>
      <c r="O73" s="184"/>
    </row>
    <row r="74" ht="12.0" customHeight="1">
      <c r="A74" s="184"/>
      <c r="B74" s="184"/>
      <c r="C74" s="184"/>
      <c r="D74" s="184"/>
      <c r="E74" s="184"/>
      <c r="F74" s="184"/>
      <c r="G74" s="184"/>
      <c r="H74" s="184"/>
      <c r="I74" s="184"/>
      <c r="J74" s="184"/>
      <c r="K74" s="184"/>
      <c r="L74" s="184"/>
      <c r="M74" s="184"/>
      <c r="N74" s="184"/>
      <c r="O74" s="184"/>
    </row>
    <row r="75" ht="12.0" customHeight="1">
      <c r="A75" s="184"/>
      <c r="B75" s="184"/>
      <c r="C75" s="184"/>
      <c r="D75" s="184"/>
      <c r="E75" s="184"/>
      <c r="F75" s="184"/>
      <c r="G75" s="184"/>
      <c r="H75" s="184"/>
      <c r="I75" s="184"/>
      <c r="J75" s="184"/>
      <c r="K75" s="184"/>
      <c r="L75" s="184"/>
      <c r="M75" s="184"/>
      <c r="N75" s="184"/>
      <c r="O75" s="184"/>
    </row>
    <row r="76" ht="12.0" customHeight="1">
      <c r="A76" s="184"/>
      <c r="B76" s="184"/>
      <c r="C76" s="184"/>
      <c r="D76" s="184"/>
      <c r="E76" s="184"/>
      <c r="F76" s="184"/>
      <c r="G76" s="184"/>
      <c r="H76" s="184"/>
      <c r="I76" s="184"/>
      <c r="J76" s="184"/>
      <c r="K76" s="184"/>
      <c r="L76" s="184"/>
      <c r="M76" s="184"/>
      <c r="N76" s="184"/>
      <c r="O76" s="184"/>
    </row>
    <row r="77" ht="12.0" customHeight="1">
      <c r="A77" s="184"/>
      <c r="B77" s="184"/>
      <c r="C77" s="184"/>
      <c r="D77" s="184"/>
      <c r="E77" s="184"/>
      <c r="F77" s="184"/>
      <c r="G77" s="184"/>
      <c r="H77" s="184"/>
      <c r="I77" s="184"/>
      <c r="J77" s="184"/>
      <c r="K77" s="184"/>
      <c r="L77" s="184"/>
      <c r="M77" s="184"/>
      <c r="N77" s="184"/>
      <c r="O77" s="184"/>
    </row>
    <row r="78" ht="12.0" customHeight="1">
      <c r="A78" s="184"/>
      <c r="B78" s="184"/>
      <c r="C78" s="184"/>
      <c r="D78" s="184"/>
      <c r="E78" s="184"/>
      <c r="F78" s="184"/>
      <c r="G78" s="184"/>
      <c r="H78" s="184"/>
      <c r="I78" s="184"/>
      <c r="J78" s="184"/>
      <c r="K78" s="184"/>
      <c r="L78" s="184"/>
      <c r="M78" s="184"/>
      <c r="N78" s="184"/>
      <c r="O78" s="184"/>
    </row>
    <row r="79" ht="12.0" customHeight="1">
      <c r="A79" s="184"/>
      <c r="B79" s="184"/>
      <c r="C79" s="184"/>
      <c r="D79" s="184"/>
      <c r="E79" s="184"/>
      <c r="F79" s="184"/>
      <c r="G79" s="184"/>
      <c r="H79" s="184"/>
      <c r="I79" s="184"/>
      <c r="J79" s="184"/>
      <c r="K79" s="184"/>
      <c r="L79" s="184"/>
      <c r="M79" s="184"/>
      <c r="N79" s="184"/>
      <c r="O79" s="184"/>
    </row>
    <row r="80" ht="12.0" customHeight="1">
      <c r="A80" s="184"/>
      <c r="B80" s="184"/>
      <c r="C80" s="184"/>
      <c r="D80" s="184"/>
      <c r="E80" s="184"/>
      <c r="F80" s="184"/>
      <c r="G80" s="184"/>
      <c r="H80" s="184"/>
      <c r="I80" s="184"/>
      <c r="J80" s="184"/>
      <c r="K80" s="184"/>
      <c r="L80" s="184"/>
      <c r="M80" s="184"/>
      <c r="N80" s="184"/>
      <c r="O80" s="184"/>
    </row>
    <row r="81" ht="12.0" customHeight="1">
      <c r="A81" s="184"/>
      <c r="B81" s="184"/>
      <c r="C81" s="184"/>
      <c r="D81" s="184"/>
      <c r="E81" s="184"/>
      <c r="F81" s="184"/>
      <c r="G81" s="184"/>
      <c r="H81" s="184"/>
      <c r="I81" s="184"/>
      <c r="J81" s="184"/>
      <c r="K81" s="184"/>
      <c r="L81" s="184"/>
      <c r="M81" s="184"/>
      <c r="N81" s="184"/>
      <c r="O81" s="184"/>
    </row>
    <row r="82" ht="12.0" customHeight="1">
      <c r="A82" s="184"/>
      <c r="B82" s="184"/>
      <c r="C82" s="184"/>
      <c r="D82" s="184"/>
      <c r="E82" s="184"/>
      <c r="F82" s="184"/>
      <c r="G82" s="184"/>
      <c r="H82" s="184"/>
      <c r="I82" s="184"/>
      <c r="J82" s="184"/>
      <c r="K82" s="184"/>
      <c r="L82" s="184"/>
      <c r="M82" s="184"/>
      <c r="N82" s="184"/>
      <c r="O82" s="184"/>
    </row>
    <row r="83" ht="12.0" customHeight="1">
      <c r="A83" s="184"/>
      <c r="B83" s="184"/>
      <c r="C83" s="184"/>
      <c r="D83" s="184"/>
      <c r="E83" s="184"/>
      <c r="F83" s="184"/>
      <c r="G83" s="184"/>
      <c r="H83" s="184"/>
      <c r="I83" s="184"/>
      <c r="J83" s="184"/>
      <c r="K83" s="184"/>
      <c r="L83" s="184"/>
      <c r="M83" s="184"/>
      <c r="N83" s="184"/>
      <c r="O83" s="184"/>
    </row>
    <row r="84" ht="12.0" customHeight="1">
      <c r="A84" s="184"/>
      <c r="B84" s="184"/>
      <c r="C84" s="184"/>
      <c r="D84" s="184"/>
      <c r="E84" s="184"/>
      <c r="F84" s="184"/>
      <c r="G84" s="184"/>
      <c r="H84" s="184"/>
      <c r="I84" s="184"/>
      <c r="J84" s="184"/>
      <c r="K84" s="184"/>
      <c r="L84" s="184"/>
      <c r="M84" s="184"/>
      <c r="N84" s="184"/>
      <c r="O84" s="184"/>
    </row>
    <row r="85" ht="12.0" customHeight="1">
      <c r="A85" s="184"/>
      <c r="B85" s="184"/>
      <c r="C85" s="184"/>
      <c r="D85" s="184"/>
      <c r="E85" s="184"/>
      <c r="F85" s="184"/>
      <c r="G85" s="184"/>
      <c r="H85" s="184"/>
      <c r="I85" s="184"/>
      <c r="J85" s="184"/>
      <c r="K85" s="184"/>
      <c r="L85" s="184"/>
      <c r="M85" s="184"/>
      <c r="N85" s="184"/>
      <c r="O85" s="184"/>
    </row>
    <row r="86" ht="12.0" customHeight="1">
      <c r="A86" s="184"/>
      <c r="B86" s="184"/>
      <c r="C86" s="184"/>
      <c r="D86" s="184"/>
      <c r="E86" s="184"/>
      <c r="F86" s="184"/>
      <c r="G86" s="184"/>
      <c r="H86" s="184"/>
      <c r="I86" s="184"/>
      <c r="J86" s="184"/>
      <c r="K86" s="184"/>
      <c r="L86" s="184"/>
      <c r="M86" s="184"/>
      <c r="N86" s="184"/>
      <c r="O86" s="184"/>
    </row>
    <row r="87" ht="12.0" customHeight="1">
      <c r="A87" s="184"/>
      <c r="B87" s="184"/>
      <c r="C87" s="184"/>
      <c r="D87" s="184"/>
      <c r="E87" s="184"/>
      <c r="F87" s="184"/>
      <c r="G87" s="184"/>
      <c r="H87" s="184"/>
      <c r="I87" s="184"/>
      <c r="J87" s="184"/>
      <c r="K87" s="184"/>
      <c r="L87" s="184"/>
      <c r="M87" s="184"/>
      <c r="N87" s="184"/>
      <c r="O87" s="184"/>
    </row>
    <row r="88" ht="12.0" customHeight="1">
      <c r="A88" s="184"/>
      <c r="B88" s="184"/>
      <c r="C88" s="184"/>
      <c r="D88" s="184"/>
      <c r="E88" s="184"/>
      <c r="F88" s="184"/>
      <c r="G88" s="184"/>
      <c r="H88" s="184"/>
      <c r="I88" s="184"/>
      <c r="J88" s="184"/>
      <c r="K88" s="184"/>
      <c r="L88" s="184"/>
      <c r="M88" s="184"/>
      <c r="N88" s="184"/>
      <c r="O88" s="184"/>
    </row>
    <row r="89" ht="12.0" customHeight="1">
      <c r="A89" s="184"/>
      <c r="B89" s="184"/>
      <c r="C89" s="184"/>
      <c r="D89" s="184"/>
      <c r="E89" s="184"/>
      <c r="F89" s="184"/>
      <c r="G89" s="184"/>
      <c r="H89" s="184"/>
      <c r="I89" s="184"/>
      <c r="J89" s="184"/>
      <c r="K89" s="184"/>
      <c r="L89" s="184"/>
      <c r="M89" s="184"/>
      <c r="N89" s="184"/>
      <c r="O89" s="184"/>
    </row>
    <row r="90" ht="12.0" customHeight="1">
      <c r="A90" s="184"/>
      <c r="B90" s="184"/>
      <c r="C90" s="184"/>
      <c r="D90" s="184"/>
      <c r="E90" s="184"/>
      <c r="F90" s="184"/>
      <c r="G90" s="184"/>
      <c r="H90" s="184"/>
      <c r="I90" s="184"/>
      <c r="J90" s="184"/>
      <c r="K90" s="184"/>
      <c r="L90" s="184"/>
      <c r="M90" s="184"/>
      <c r="N90" s="184"/>
      <c r="O90" s="184"/>
    </row>
    <row r="91" ht="12.0" customHeight="1">
      <c r="A91" s="184"/>
      <c r="B91" s="184"/>
      <c r="C91" s="184"/>
      <c r="D91" s="184"/>
      <c r="E91" s="184"/>
      <c r="F91" s="184"/>
      <c r="G91" s="184"/>
      <c r="H91" s="184"/>
      <c r="I91" s="184"/>
      <c r="J91" s="184"/>
      <c r="K91" s="184"/>
      <c r="L91" s="184"/>
      <c r="M91" s="184"/>
      <c r="N91" s="184"/>
      <c r="O91" s="184"/>
    </row>
    <row r="92" ht="12.0" customHeight="1">
      <c r="A92" s="184"/>
      <c r="B92" s="184"/>
      <c r="C92" s="184"/>
      <c r="D92" s="184"/>
      <c r="E92" s="184"/>
      <c r="F92" s="184"/>
      <c r="G92" s="184"/>
      <c r="H92" s="184"/>
      <c r="I92" s="184"/>
      <c r="J92" s="184"/>
      <c r="K92" s="184"/>
      <c r="L92" s="184"/>
      <c r="M92" s="184"/>
      <c r="N92" s="184"/>
      <c r="O92" s="184"/>
    </row>
    <row r="93" ht="12.0" customHeight="1">
      <c r="A93" s="184"/>
      <c r="B93" s="184"/>
      <c r="C93" s="184"/>
      <c r="D93" s="184"/>
      <c r="E93" s="184"/>
      <c r="F93" s="184"/>
      <c r="G93" s="184"/>
      <c r="H93" s="184"/>
      <c r="I93" s="184"/>
      <c r="J93" s="184"/>
      <c r="K93" s="184"/>
      <c r="L93" s="184"/>
      <c r="M93" s="184"/>
      <c r="N93" s="184"/>
      <c r="O93" s="184"/>
    </row>
    <row r="94" ht="12.0" customHeight="1">
      <c r="A94" s="184"/>
      <c r="B94" s="184"/>
      <c r="C94" s="184"/>
      <c r="D94" s="184"/>
      <c r="E94" s="184"/>
      <c r="F94" s="184"/>
      <c r="G94" s="184"/>
      <c r="H94" s="184"/>
      <c r="I94" s="184"/>
      <c r="J94" s="184"/>
      <c r="K94" s="184"/>
      <c r="L94" s="184"/>
      <c r="M94" s="184"/>
      <c r="N94" s="184"/>
      <c r="O94" s="184"/>
    </row>
    <row r="95" ht="12.0" customHeight="1">
      <c r="A95" s="184"/>
      <c r="B95" s="184"/>
      <c r="C95" s="184"/>
      <c r="D95" s="184"/>
      <c r="E95" s="184"/>
      <c r="F95" s="184"/>
      <c r="G95" s="184"/>
      <c r="H95" s="184"/>
      <c r="I95" s="184"/>
      <c r="J95" s="184"/>
      <c r="K95" s="184"/>
      <c r="L95" s="184"/>
      <c r="M95" s="184"/>
      <c r="N95" s="184"/>
      <c r="O95" s="184"/>
    </row>
    <row r="96" ht="12.0" customHeight="1">
      <c r="A96" s="184"/>
      <c r="B96" s="184"/>
      <c r="C96" s="184"/>
      <c r="D96" s="184"/>
      <c r="E96" s="184"/>
      <c r="F96" s="184"/>
      <c r="G96" s="184"/>
      <c r="H96" s="184"/>
      <c r="I96" s="184"/>
      <c r="J96" s="184"/>
      <c r="K96" s="184"/>
      <c r="L96" s="184"/>
      <c r="M96" s="184"/>
      <c r="N96" s="184"/>
      <c r="O96" s="184"/>
    </row>
    <row r="97" ht="12.0" customHeight="1">
      <c r="A97" s="184"/>
      <c r="B97" s="184"/>
      <c r="C97" s="184"/>
      <c r="D97" s="184"/>
      <c r="E97" s="184"/>
      <c r="F97" s="184"/>
      <c r="G97" s="184"/>
      <c r="H97" s="184"/>
      <c r="I97" s="184"/>
      <c r="J97" s="184"/>
      <c r="K97" s="184"/>
      <c r="L97" s="184"/>
      <c r="M97" s="184"/>
      <c r="N97" s="184"/>
      <c r="O97" s="184"/>
    </row>
    <row r="98" ht="12.0" customHeight="1">
      <c r="A98" s="184"/>
      <c r="B98" s="184"/>
      <c r="C98" s="184"/>
      <c r="D98" s="184"/>
      <c r="E98" s="184"/>
      <c r="F98" s="184"/>
      <c r="G98" s="184"/>
      <c r="H98" s="184"/>
      <c r="I98" s="184"/>
      <c r="J98" s="184"/>
      <c r="K98" s="184"/>
      <c r="L98" s="184"/>
      <c r="M98" s="184"/>
      <c r="N98" s="184"/>
      <c r="O98" s="184"/>
    </row>
    <row r="99" ht="12.0" customHeight="1">
      <c r="A99" s="184"/>
      <c r="B99" s="184"/>
      <c r="C99" s="184"/>
      <c r="D99" s="184"/>
      <c r="E99" s="184"/>
      <c r="F99" s="184"/>
      <c r="G99" s="184"/>
      <c r="H99" s="184"/>
      <c r="I99" s="184"/>
      <c r="J99" s="184"/>
      <c r="K99" s="184"/>
      <c r="L99" s="184"/>
      <c r="M99" s="184"/>
      <c r="N99" s="184"/>
      <c r="O99" s="184"/>
    </row>
    <row r="100" ht="12.0" customHeight="1">
      <c r="A100" s="184"/>
      <c r="B100" s="184"/>
      <c r="C100" s="184"/>
      <c r="D100" s="184"/>
      <c r="E100" s="184"/>
      <c r="F100" s="184"/>
      <c r="G100" s="184"/>
      <c r="H100" s="184"/>
      <c r="I100" s="184"/>
      <c r="J100" s="184"/>
      <c r="K100" s="184"/>
      <c r="L100" s="184"/>
      <c r="M100" s="184"/>
      <c r="N100" s="184"/>
      <c r="O100" s="184"/>
    </row>
    <row r="101" ht="12.0" customHeight="1">
      <c r="A101" s="184"/>
      <c r="B101" s="184"/>
      <c r="C101" s="184"/>
      <c r="D101" s="184"/>
      <c r="E101" s="184"/>
      <c r="F101" s="184"/>
      <c r="G101" s="184"/>
      <c r="H101" s="184"/>
      <c r="I101" s="184"/>
      <c r="J101" s="184"/>
      <c r="K101" s="184"/>
      <c r="L101" s="184"/>
      <c r="M101" s="184"/>
      <c r="N101" s="184"/>
      <c r="O101" s="184"/>
    </row>
    <row r="102" ht="12.0" customHeight="1">
      <c r="A102" s="184"/>
      <c r="B102" s="184"/>
      <c r="C102" s="184"/>
      <c r="D102" s="184"/>
      <c r="E102" s="184"/>
      <c r="F102" s="184"/>
      <c r="G102" s="184"/>
      <c r="H102" s="184"/>
      <c r="I102" s="184"/>
      <c r="J102" s="184"/>
      <c r="K102" s="184"/>
      <c r="L102" s="184"/>
      <c r="M102" s="184"/>
      <c r="N102" s="184"/>
      <c r="O102" s="184"/>
    </row>
    <row r="103" ht="12.0" customHeight="1">
      <c r="A103" s="184"/>
      <c r="B103" s="184"/>
      <c r="C103" s="184"/>
      <c r="D103" s="184"/>
      <c r="E103" s="184"/>
      <c r="F103" s="184"/>
      <c r="G103" s="184"/>
      <c r="H103" s="184"/>
      <c r="I103" s="184"/>
      <c r="J103" s="184"/>
      <c r="K103" s="184"/>
      <c r="L103" s="184"/>
      <c r="M103" s="184"/>
      <c r="N103" s="184"/>
      <c r="O103" s="184"/>
    </row>
    <row r="104" ht="12.0" customHeight="1">
      <c r="A104" s="184"/>
      <c r="B104" s="184"/>
      <c r="C104" s="184"/>
      <c r="D104" s="184"/>
      <c r="E104" s="184"/>
      <c r="F104" s="184"/>
      <c r="G104" s="184"/>
      <c r="H104" s="184"/>
      <c r="I104" s="184"/>
      <c r="J104" s="184"/>
      <c r="K104" s="184"/>
      <c r="L104" s="184"/>
      <c r="M104" s="184"/>
      <c r="N104" s="184"/>
      <c r="O104" s="184"/>
    </row>
    <row r="105" ht="12.0" customHeight="1">
      <c r="A105" s="184"/>
      <c r="B105" s="184"/>
      <c r="C105" s="184"/>
      <c r="D105" s="184"/>
      <c r="E105" s="184"/>
      <c r="F105" s="184"/>
      <c r="G105" s="184"/>
      <c r="H105" s="184"/>
      <c r="I105" s="184"/>
      <c r="J105" s="184"/>
      <c r="K105" s="184"/>
      <c r="L105" s="184"/>
      <c r="M105" s="184"/>
      <c r="N105" s="184"/>
      <c r="O105" s="184"/>
    </row>
    <row r="106" ht="12.0" customHeight="1">
      <c r="A106" s="184"/>
      <c r="B106" s="184"/>
      <c r="C106" s="184"/>
      <c r="D106" s="184"/>
      <c r="E106" s="184"/>
      <c r="F106" s="184"/>
      <c r="G106" s="184"/>
      <c r="H106" s="184"/>
      <c r="I106" s="184"/>
      <c r="J106" s="184"/>
      <c r="K106" s="184"/>
      <c r="L106" s="184"/>
      <c r="M106" s="184"/>
      <c r="N106" s="184"/>
      <c r="O106" s="184"/>
    </row>
    <row r="107" ht="12.0" customHeight="1">
      <c r="A107" s="184"/>
      <c r="B107" s="184"/>
      <c r="C107" s="184"/>
      <c r="D107" s="184"/>
      <c r="E107" s="184"/>
      <c r="F107" s="184"/>
      <c r="G107" s="184"/>
      <c r="H107" s="184"/>
      <c r="I107" s="184"/>
      <c r="J107" s="184"/>
      <c r="K107" s="184"/>
      <c r="L107" s="184"/>
      <c r="M107" s="184"/>
      <c r="N107" s="184"/>
      <c r="O107" s="184"/>
    </row>
    <row r="108" ht="12.0" customHeight="1">
      <c r="A108" s="184"/>
      <c r="B108" s="184"/>
      <c r="C108" s="184"/>
      <c r="D108" s="184"/>
      <c r="E108" s="184"/>
      <c r="F108" s="184"/>
      <c r="G108" s="184"/>
      <c r="H108" s="184"/>
      <c r="I108" s="184"/>
      <c r="J108" s="184"/>
      <c r="K108" s="184"/>
      <c r="L108" s="184"/>
      <c r="M108" s="184"/>
      <c r="N108" s="184"/>
      <c r="O108" s="184"/>
    </row>
    <row r="109" ht="12.0" customHeight="1">
      <c r="A109" s="184"/>
      <c r="B109" s="184"/>
      <c r="C109" s="184"/>
      <c r="D109" s="184"/>
      <c r="E109" s="184"/>
      <c r="F109" s="184"/>
      <c r="G109" s="184"/>
      <c r="H109" s="184"/>
      <c r="I109" s="184"/>
      <c r="J109" s="184"/>
      <c r="K109" s="184"/>
      <c r="L109" s="184"/>
      <c r="M109" s="184"/>
      <c r="N109" s="184"/>
      <c r="O109" s="184"/>
    </row>
    <row r="110" ht="12.0" customHeight="1">
      <c r="A110" s="184"/>
      <c r="B110" s="184"/>
      <c r="C110" s="184"/>
      <c r="D110" s="184"/>
      <c r="E110" s="184"/>
      <c r="F110" s="184"/>
      <c r="G110" s="184"/>
      <c r="H110" s="184"/>
      <c r="I110" s="184"/>
      <c r="J110" s="184"/>
      <c r="K110" s="184"/>
      <c r="L110" s="184"/>
      <c r="M110" s="184"/>
      <c r="N110" s="184"/>
      <c r="O110" s="184"/>
    </row>
    <row r="111" ht="12.0" customHeight="1">
      <c r="A111" s="184"/>
      <c r="B111" s="184"/>
      <c r="C111" s="184"/>
      <c r="D111" s="184"/>
      <c r="E111" s="184"/>
      <c r="F111" s="184"/>
      <c r="G111" s="184"/>
      <c r="H111" s="184"/>
      <c r="I111" s="184"/>
      <c r="J111" s="184"/>
      <c r="K111" s="184"/>
      <c r="L111" s="184"/>
      <c r="M111" s="184"/>
      <c r="N111" s="184"/>
      <c r="O111" s="184"/>
    </row>
    <row r="112" ht="12.0" customHeight="1">
      <c r="A112" s="184"/>
      <c r="B112" s="184"/>
      <c r="C112" s="184"/>
      <c r="D112" s="184"/>
      <c r="E112" s="184"/>
      <c r="F112" s="184"/>
      <c r="G112" s="184"/>
      <c r="H112" s="184"/>
      <c r="I112" s="184"/>
      <c r="J112" s="184"/>
      <c r="K112" s="184"/>
      <c r="L112" s="184"/>
      <c r="M112" s="184"/>
      <c r="N112" s="184"/>
      <c r="O112" s="184"/>
    </row>
    <row r="113" ht="12.0" customHeight="1">
      <c r="A113" s="184"/>
      <c r="B113" s="184"/>
      <c r="C113" s="184"/>
      <c r="D113" s="184"/>
      <c r="E113" s="184"/>
      <c r="F113" s="184"/>
      <c r="G113" s="184"/>
      <c r="H113" s="184"/>
      <c r="I113" s="184"/>
      <c r="J113" s="184"/>
      <c r="K113" s="184"/>
      <c r="L113" s="184"/>
      <c r="M113" s="184"/>
      <c r="N113" s="184"/>
      <c r="O113" s="184"/>
    </row>
    <row r="114" ht="12.0" customHeight="1">
      <c r="A114" s="184"/>
      <c r="B114" s="184"/>
      <c r="C114" s="184"/>
      <c r="D114" s="184"/>
      <c r="E114" s="184"/>
      <c r="F114" s="184"/>
      <c r="G114" s="184"/>
      <c r="H114" s="184"/>
      <c r="I114" s="184"/>
      <c r="J114" s="184"/>
      <c r="K114" s="184"/>
      <c r="L114" s="184"/>
      <c r="M114" s="184"/>
      <c r="N114" s="184"/>
      <c r="O114" s="184"/>
    </row>
    <row r="115" ht="12.0" customHeight="1">
      <c r="A115" s="184"/>
      <c r="B115" s="184"/>
      <c r="C115" s="184"/>
      <c r="D115" s="184"/>
      <c r="E115" s="184"/>
      <c r="F115" s="184"/>
      <c r="G115" s="184"/>
      <c r="H115" s="184"/>
      <c r="I115" s="184"/>
      <c r="J115" s="184"/>
      <c r="K115" s="184"/>
      <c r="L115" s="184"/>
      <c r="M115" s="184"/>
      <c r="N115" s="184"/>
      <c r="O115" s="184"/>
    </row>
    <row r="116" ht="12.0" customHeight="1">
      <c r="A116" s="184"/>
      <c r="B116" s="184"/>
      <c r="C116" s="184"/>
      <c r="D116" s="184"/>
      <c r="E116" s="184"/>
      <c r="F116" s="184"/>
      <c r="G116" s="184"/>
      <c r="H116" s="184"/>
      <c r="I116" s="184"/>
      <c r="J116" s="184"/>
      <c r="K116" s="184"/>
      <c r="L116" s="184"/>
      <c r="M116" s="184"/>
      <c r="N116" s="184"/>
      <c r="O116" s="184"/>
    </row>
    <row r="117" ht="12.0" customHeight="1">
      <c r="A117" s="184"/>
      <c r="B117" s="184"/>
      <c r="C117" s="184"/>
      <c r="D117" s="184"/>
      <c r="E117" s="184"/>
      <c r="F117" s="184"/>
      <c r="G117" s="184"/>
      <c r="H117" s="184"/>
      <c r="I117" s="184"/>
      <c r="J117" s="184"/>
      <c r="K117" s="184"/>
      <c r="L117" s="184"/>
      <c r="M117" s="184"/>
      <c r="N117" s="184"/>
      <c r="O117" s="184"/>
    </row>
    <row r="118" ht="12.0" customHeight="1">
      <c r="A118" s="184"/>
      <c r="B118" s="184"/>
      <c r="C118" s="184"/>
      <c r="D118" s="184"/>
      <c r="E118" s="184"/>
      <c r="F118" s="184"/>
      <c r="G118" s="184"/>
      <c r="H118" s="184"/>
      <c r="I118" s="184"/>
      <c r="J118" s="184"/>
      <c r="K118" s="184"/>
      <c r="L118" s="184"/>
      <c r="M118" s="184"/>
      <c r="N118" s="184"/>
      <c r="O118" s="184"/>
    </row>
    <row r="119" ht="12.0" customHeight="1">
      <c r="A119" s="184"/>
      <c r="B119" s="184"/>
      <c r="C119" s="184"/>
      <c r="D119" s="184"/>
      <c r="E119" s="184"/>
      <c r="F119" s="184"/>
      <c r="G119" s="184"/>
      <c r="H119" s="184"/>
      <c r="I119" s="184"/>
      <c r="J119" s="184"/>
      <c r="K119" s="184"/>
      <c r="L119" s="184"/>
      <c r="M119" s="184"/>
      <c r="N119" s="184"/>
      <c r="O119" s="184"/>
    </row>
    <row r="120" ht="12.0" customHeight="1">
      <c r="A120" s="184"/>
      <c r="B120" s="184"/>
      <c r="C120" s="184"/>
      <c r="D120" s="184"/>
      <c r="E120" s="184"/>
      <c r="F120" s="184"/>
      <c r="G120" s="184"/>
      <c r="H120" s="184"/>
      <c r="I120" s="184"/>
      <c r="J120" s="184"/>
      <c r="K120" s="184"/>
      <c r="L120" s="184"/>
      <c r="M120" s="184"/>
      <c r="N120" s="184"/>
      <c r="O120" s="184"/>
    </row>
    <row r="121" ht="12.0" customHeight="1">
      <c r="A121" s="184"/>
      <c r="B121" s="184"/>
      <c r="C121" s="184"/>
      <c r="D121" s="184"/>
      <c r="E121" s="184"/>
      <c r="F121" s="184"/>
      <c r="G121" s="184"/>
      <c r="H121" s="184"/>
      <c r="I121" s="184"/>
      <c r="J121" s="184"/>
      <c r="K121" s="184"/>
      <c r="L121" s="184"/>
      <c r="M121" s="184"/>
      <c r="N121" s="184"/>
      <c r="O121" s="184"/>
    </row>
    <row r="122" ht="12.0" customHeight="1">
      <c r="A122" s="184"/>
      <c r="B122" s="184"/>
      <c r="C122" s="184"/>
      <c r="D122" s="184"/>
      <c r="E122" s="184"/>
      <c r="F122" s="184"/>
      <c r="G122" s="184"/>
      <c r="H122" s="184"/>
      <c r="I122" s="184"/>
      <c r="J122" s="184"/>
      <c r="K122" s="184"/>
      <c r="L122" s="184"/>
      <c r="M122" s="184"/>
      <c r="N122" s="184"/>
      <c r="O122" s="184"/>
    </row>
    <row r="123" ht="12.0" customHeight="1">
      <c r="A123" s="184"/>
      <c r="B123" s="184"/>
      <c r="C123" s="184"/>
      <c r="D123" s="184"/>
      <c r="E123" s="184"/>
      <c r="F123" s="184"/>
      <c r="G123" s="184"/>
      <c r="H123" s="184"/>
      <c r="I123" s="184"/>
      <c r="J123" s="184"/>
      <c r="K123" s="184"/>
      <c r="L123" s="184"/>
      <c r="M123" s="184"/>
      <c r="N123" s="184"/>
      <c r="O123" s="184"/>
    </row>
    <row r="124" ht="12.0" customHeight="1">
      <c r="A124" s="184"/>
      <c r="B124" s="184"/>
      <c r="C124" s="184"/>
      <c r="D124" s="184"/>
      <c r="E124" s="184"/>
      <c r="F124" s="184"/>
      <c r="G124" s="184"/>
      <c r="H124" s="184"/>
      <c r="I124" s="184"/>
      <c r="J124" s="184"/>
      <c r="K124" s="184"/>
      <c r="L124" s="184"/>
      <c r="M124" s="184"/>
      <c r="N124" s="184"/>
      <c r="O124" s="184"/>
    </row>
    <row r="125" ht="12.0" customHeight="1">
      <c r="A125" s="184"/>
      <c r="B125" s="184"/>
      <c r="C125" s="184"/>
      <c r="D125" s="184"/>
      <c r="E125" s="184"/>
      <c r="F125" s="184"/>
      <c r="G125" s="184"/>
      <c r="H125" s="184"/>
      <c r="I125" s="184"/>
      <c r="J125" s="184"/>
      <c r="K125" s="184"/>
      <c r="L125" s="184"/>
      <c r="M125" s="184"/>
      <c r="N125" s="184"/>
      <c r="O125" s="184"/>
    </row>
    <row r="126" ht="12.0" customHeight="1">
      <c r="A126" s="184"/>
      <c r="B126" s="184"/>
      <c r="C126" s="184"/>
      <c r="D126" s="184"/>
      <c r="E126" s="184"/>
      <c r="F126" s="184"/>
      <c r="G126" s="184"/>
      <c r="H126" s="184"/>
      <c r="I126" s="184"/>
      <c r="J126" s="184"/>
      <c r="K126" s="184"/>
      <c r="L126" s="184"/>
      <c r="M126" s="184"/>
      <c r="N126" s="184"/>
      <c r="O126" s="184"/>
    </row>
    <row r="127" ht="12.0" customHeight="1">
      <c r="A127" s="184"/>
      <c r="B127" s="184"/>
      <c r="C127" s="184"/>
      <c r="D127" s="184"/>
      <c r="E127" s="184"/>
      <c r="F127" s="184"/>
      <c r="G127" s="184"/>
      <c r="H127" s="184"/>
      <c r="I127" s="184"/>
      <c r="J127" s="184"/>
      <c r="K127" s="184"/>
      <c r="L127" s="184"/>
      <c r="M127" s="184"/>
      <c r="N127" s="184"/>
      <c r="O127" s="184"/>
    </row>
    <row r="128" ht="12.0" customHeight="1">
      <c r="A128" s="184"/>
      <c r="B128" s="184"/>
      <c r="C128" s="184"/>
      <c r="D128" s="184"/>
      <c r="E128" s="184"/>
      <c r="F128" s="184"/>
      <c r="G128" s="184"/>
      <c r="H128" s="184"/>
      <c r="I128" s="184"/>
      <c r="J128" s="184"/>
      <c r="K128" s="184"/>
      <c r="L128" s="184"/>
      <c r="M128" s="184"/>
      <c r="N128" s="184"/>
      <c r="O128" s="184"/>
    </row>
    <row r="129" ht="12.0" customHeight="1">
      <c r="A129" s="184"/>
      <c r="B129" s="184"/>
      <c r="C129" s="184"/>
      <c r="D129" s="184"/>
      <c r="E129" s="184"/>
      <c r="F129" s="184"/>
      <c r="G129" s="184"/>
      <c r="H129" s="184"/>
      <c r="I129" s="184"/>
      <c r="J129" s="184"/>
      <c r="K129" s="184"/>
      <c r="L129" s="184"/>
      <c r="M129" s="184"/>
      <c r="N129" s="184"/>
      <c r="O129" s="184"/>
    </row>
    <row r="130" ht="12.0" customHeight="1">
      <c r="A130" s="184"/>
      <c r="B130" s="184"/>
      <c r="C130" s="184"/>
      <c r="D130" s="184"/>
      <c r="E130" s="184"/>
      <c r="F130" s="184"/>
      <c r="G130" s="184"/>
      <c r="H130" s="184"/>
      <c r="I130" s="184"/>
      <c r="J130" s="184"/>
      <c r="K130" s="184"/>
      <c r="L130" s="184"/>
      <c r="M130" s="184"/>
      <c r="N130" s="184"/>
      <c r="O130" s="184"/>
    </row>
    <row r="131" ht="12.0" customHeight="1">
      <c r="A131" s="184"/>
      <c r="B131" s="184"/>
      <c r="C131" s="184"/>
      <c r="D131" s="184"/>
      <c r="E131" s="184"/>
      <c r="F131" s="184"/>
      <c r="G131" s="184"/>
      <c r="H131" s="184"/>
      <c r="I131" s="184"/>
      <c r="J131" s="184"/>
      <c r="K131" s="184"/>
      <c r="L131" s="184"/>
      <c r="M131" s="184"/>
      <c r="N131" s="184"/>
      <c r="O131" s="184"/>
    </row>
    <row r="132" ht="12.0" customHeight="1">
      <c r="A132" s="184"/>
      <c r="B132" s="184"/>
      <c r="C132" s="184"/>
      <c r="D132" s="184"/>
      <c r="E132" s="184"/>
      <c r="F132" s="184"/>
      <c r="G132" s="184"/>
      <c r="H132" s="184"/>
      <c r="I132" s="184"/>
      <c r="J132" s="184"/>
      <c r="K132" s="184"/>
      <c r="L132" s="184"/>
      <c r="M132" s="184"/>
      <c r="N132" s="184"/>
      <c r="O132" s="184"/>
    </row>
    <row r="133" ht="12.0" customHeight="1">
      <c r="A133" s="184"/>
      <c r="B133" s="184"/>
      <c r="C133" s="184"/>
      <c r="D133" s="184"/>
      <c r="E133" s="184"/>
      <c r="F133" s="184"/>
      <c r="G133" s="184"/>
      <c r="H133" s="184"/>
      <c r="I133" s="184"/>
      <c r="J133" s="184"/>
      <c r="K133" s="184"/>
      <c r="L133" s="184"/>
      <c r="M133" s="184"/>
      <c r="N133" s="184"/>
      <c r="O133" s="184"/>
    </row>
    <row r="134" ht="12.0" customHeight="1">
      <c r="A134" s="184"/>
      <c r="B134" s="184"/>
      <c r="C134" s="184"/>
      <c r="D134" s="184"/>
      <c r="E134" s="184"/>
      <c r="F134" s="184"/>
      <c r="G134" s="184"/>
      <c r="H134" s="184"/>
      <c r="I134" s="184"/>
      <c r="J134" s="184"/>
      <c r="K134" s="184"/>
      <c r="L134" s="184"/>
      <c r="M134" s="184"/>
      <c r="N134" s="184"/>
      <c r="O134" s="184"/>
    </row>
    <row r="135" ht="12.0" customHeight="1">
      <c r="A135" s="184"/>
      <c r="B135" s="184"/>
      <c r="C135" s="184"/>
      <c r="D135" s="184"/>
      <c r="E135" s="184"/>
      <c r="F135" s="184"/>
      <c r="G135" s="184"/>
      <c r="H135" s="184"/>
      <c r="I135" s="184"/>
      <c r="J135" s="184"/>
      <c r="K135" s="184"/>
      <c r="L135" s="184"/>
      <c r="M135" s="184"/>
      <c r="N135" s="184"/>
      <c r="O135" s="184"/>
    </row>
    <row r="136" ht="12.0" customHeight="1">
      <c r="A136" s="184"/>
      <c r="B136" s="184"/>
      <c r="C136" s="184"/>
      <c r="D136" s="184"/>
      <c r="E136" s="184"/>
      <c r="F136" s="184"/>
      <c r="G136" s="184"/>
      <c r="H136" s="184"/>
      <c r="I136" s="184"/>
      <c r="J136" s="184"/>
      <c r="K136" s="184"/>
      <c r="L136" s="184"/>
      <c r="M136" s="184"/>
      <c r="N136" s="184"/>
      <c r="O136" s="184"/>
    </row>
    <row r="137" ht="12.0" customHeight="1">
      <c r="A137" s="184"/>
      <c r="B137" s="184"/>
      <c r="C137" s="184"/>
      <c r="D137" s="184"/>
      <c r="E137" s="184"/>
      <c r="F137" s="184"/>
      <c r="G137" s="184"/>
      <c r="H137" s="184"/>
      <c r="I137" s="184"/>
      <c r="J137" s="184"/>
      <c r="K137" s="184"/>
      <c r="L137" s="184"/>
      <c r="M137" s="184"/>
      <c r="N137" s="184"/>
      <c r="O137" s="184"/>
    </row>
    <row r="138" ht="12.0" customHeight="1">
      <c r="A138" s="184"/>
      <c r="B138" s="184"/>
      <c r="C138" s="184"/>
      <c r="D138" s="184"/>
      <c r="E138" s="184"/>
      <c r="F138" s="184"/>
      <c r="G138" s="184"/>
      <c r="H138" s="184"/>
      <c r="I138" s="184"/>
      <c r="J138" s="184"/>
      <c r="K138" s="184"/>
      <c r="L138" s="184"/>
      <c r="M138" s="184"/>
      <c r="N138" s="184"/>
      <c r="O138" s="184"/>
    </row>
    <row r="139" ht="12.0" customHeight="1">
      <c r="A139" s="184"/>
      <c r="B139" s="184"/>
      <c r="C139" s="184"/>
      <c r="D139" s="184"/>
      <c r="E139" s="184"/>
      <c r="F139" s="184"/>
      <c r="G139" s="184"/>
      <c r="H139" s="184"/>
      <c r="I139" s="184"/>
      <c r="J139" s="184"/>
      <c r="K139" s="184"/>
      <c r="L139" s="184"/>
      <c r="M139" s="184"/>
      <c r="N139" s="184"/>
      <c r="O139" s="184"/>
    </row>
    <row r="140" ht="12.0" customHeight="1">
      <c r="A140" s="184"/>
      <c r="B140" s="184"/>
      <c r="C140" s="184"/>
      <c r="D140" s="184"/>
      <c r="E140" s="184"/>
      <c r="F140" s="184"/>
      <c r="G140" s="184"/>
      <c r="H140" s="184"/>
      <c r="I140" s="184"/>
      <c r="J140" s="184"/>
      <c r="K140" s="184"/>
      <c r="L140" s="184"/>
      <c r="M140" s="184"/>
      <c r="N140" s="184"/>
      <c r="O140" s="184"/>
    </row>
    <row r="141" ht="12.0" customHeight="1">
      <c r="A141" s="184"/>
      <c r="B141" s="184"/>
      <c r="C141" s="184"/>
      <c r="D141" s="184"/>
      <c r="E141" s="184"/>
      <c r="F141" s="184"/>
      <c r="G141" s="184"/>
      <c r="H141" s="184"/>
      <c r="I141" s="184"/>
      <c r="J141" s="184"/>
      <c r="K141" s="184"/>
      <c r="L141" s="184"/>
      <c r="M141" s="184"/>
      <c r="N141" s="184"/>
      <c r="O141" s="184"/>
    </row>
    <row r="142" ht="12.0" customHeight="1">
      <c r="A142" s="184"/>
      <c r="B142" s="184"/>
      <c r="C142" s="184"/>
      <c r="D142" s="184"/>
      <c r="E142" s="184"/>
      <c r="F142" s="184"/>
      <c r="G142" s="184"/>
      <c r="H142" s="184"/>
      <c r="I142" s="184"/>
      <c r="J142" s="184"/>
      <c r="K142" s="184"/>
      <c r="L142" s="184"/>
      <c r="M142" s="184"/>
      <c r="N142" s="184"/>
      <c r="O142" s="184"/>
    </row>
    <row r="143" ht="12.0" customHeight="1">
      <c r="A143" s="184"/>
      <c r="B143" s="184"/>
      <c r="C143" s="184"/>
      <c r="D143" s="184"/>
      <c r="E143" s="184"/>
      <c r="F143" s="184"/>
      <c r="G143" s="184"/>
      <c r="H143" s="184"/>
      <c r="I143" s="184"/>
      <c r="J143" s="184"/>
      <c r="K143" s="184"/>
      <c r="L143" s="184"/>
      <c r="M143" s="184"/>
      <c r="N143" s="184"/>
      <c r="O143" s="184"/>
    </row>
    <row r="144" ht="12.0" customHeight="1">
      <c r="A144" s="184"/>
      <c r="B144" s="184"/>
      <c r="C144" s="184"/>
      <c r="D144" s="184"/>
      <c r="E144" s="184"/>
      <c r="F144" s="184"/>
      <c r="G144" s="184"/>
      <c r="H144" s="184"/>
      <c r="I144" s="184"/>
      <c r="J144" s="184"/>
      <c r="K144" s="184"/>
      <c r="L144" s="184"/>
      <c r="M144" s="184"/>
      <c r="N144" s="184"/>
      <c r="O144" s="184"/>
    </row>
    <row r="145" ht="12.0" customHeight="1">
      <c r="A145" s="184"/>
      <c r="B145" s="184"/>
      <c r="C145" s="184"/>
      <c r="D145" s="184"/>
      <c r="E145" s="184"/>
      <c r="F145" s="184"/>
      <c r="G145" s="184"/>
      <c r="H145" s="184"/>
      <c r="I145" s="184"/>
      <c r="J145" s="184"/>
      <c r="K145" s="184"/>
      <c r="L145" s="184"/>
      <c r="M145" s="184"/>
      <c r="N145" s="184"/>
      <c r="O145" s="184"/>
    </row>
    <row r="146" ht="12.0" customHeight="1">
      <c r="A146" s="184"/>
      <c r="B146" s="184"/>
      <c r="C146" s="184"/>
      <c r="D146" s="184"/>
      <c r="E146" s="184"/>
      <c r="F146" s="184"/>
      <c r="G146" s="184"/>
      <c r="H146" s="184"/>
      <c r="I146" s="184"/>
      <c r="J146" s="184"/>
      <c r="K146" s="184"/>
      <c r="L146" s="184"/>
      <c r="M146" s="184"/>
      <c r="N146" s="184"/>
      <c r="O146" s="184"/>
    </row>
    <row r="147" ht="12.0" customHeight="1">
      <c r="A147" s="184"/>
      <c r="B147" s="184"/>
      <c r="C147" s="184"/>
      <c r="D147" s="184"/>
      <c r="E147" s="184"/>
      <c r="F147" s="184"/>
      <c r="G147" s="184"/>
      <c r="H147" s="184"/>
      <c r="I147" s="184"/>
      <c r="J147" s="184"/>
      <c r="K147" s="184"/>
      <c r="L147" s="184"/>
      <c r="M147" s="184"/>
      <c r="N147" s="184"/>
      <c r="O147" s="184"/>
    </row>
    <row r="148" ht="12.0" customHeight="1">
      <c r="A148" s="184"/>
      <c r="B148" s="184"/>
      <c r="C148" s="184"/>
      <c r="D148" s="184"/>
      <c r="E148" s="184"/>
      <c r="F148" s="184"/>
      <c r="G148" s="184"/>
      <c r="H148" s="184"/>
      <c r="I148" s="184"/>
      <c r="J148" s="184"/>
      <c r="K148" s="184"/>
      <c r="L148" s="184"/>
      <c r="M148" s="184"/>
      <c r="N148" s="184"/>
      <c r="O148" s="184"/>
    </row>
    <row r="149" ht="12.0" customHeight="1">
      <c r="A149" s="184"/>
      <c r="B149" s="184"/>
      <c r="C149" s="184"/>
      <c r="D149" s="184"/>
      <c r="E149" s="184"/>
      <c r="F149" s="184"/>
      <c r="G149" s="184"/>
      <c r="H149" s="184"/>
      <c r="I149" s="184"/>
      <c r="J149" s="184"/>
      <c r="K149" s="184"/>
      <c r="L149" s="184"/>
      <c r="M149" s="184"/>
      <c r="N149" s="184"/>
      <c r="O149" s="184"/>
    </row>
    <row r="150" ht="12.0" customHeight="1">
      <c r="A150" s="184"/>
      <c r="B150" s="184"/>
      <c r="C150" s="184"/>
      <c r="D150" s="184"/>
      <c r="E150" s="184"/>
      <c r="F150" s="184"/>
      <c r="G150" s="184"/>
      <c r="H150" s="184"/>
      <c r="I150" s="184"/>
      <c r="J150" s="184"/>
      <c r="K150" s="184"/>
      <c r="L150" s="184"/>
      <c r="M150" s="184"/>
      <c r="N150" s="184"/>
      <c r="O150" s="184"/>
    </row>
    <row r="151" ht="12.0" customHeight="1">
      <c r="A151" s="184"/>
      <c r="B151" s="184"/>
      <c r="C151" s="184"/>
      <c r="D151" s="184"/>
      <c r="E151" s="184"/>
      <c r="F151" s="184"/>
      <c r="G151" s="184"/>
      <c r="H151" s="184"/>
      <c r="I151" s="184"/>
      <c r="J151" s="184"/>
      <c r="K151" s="184"/>
      <c r="L151" s="184"/>
      <c r="M151" s="184"/>
      <c r="N151" s="184"/>
      <c r="O151" s="184"/>
    </row>
    <row r="152" ht="12.0" customHeight="1">
      <c r="A152" s="184"/>
      <c r="B152" s="184"/>
      <c r="C152" s="184"/>
      <c r="D152" s="184"/>
      <c r="E152" s="184"/>
      <c r="F152" s="184"/>
      <c r="G152" s="184"/>
      <c r="H152" s="184"/>
      <c r="I152" s="184"/>
      <c r="J152" s="184"/>
      <c r="K152" s="184"/>
      <c r="L152" s="184"/>
      <c r="M152" s="184"/>
      <c r="N152" s="184"/>
      <c r="O152" s="184"/>
    </row>
    <row r="153" ht="12.0" customHeight="1">
      <c r="A153" s="184"/>
      <c r="B153" s="184"/>
      <c r="C153" s="184"/>
      <c r="D153" s="184"/>
      <c r="E153" s="184"/>
      <c r="F153" s="184"/>
      <c r="G153" s="184"/>
      <c r="H153" s="184"/>
      <c r="I153" s="184"/>
      <c r="J153" s="184"/>
      <c r="K153" s="184"/>
      <c r="L153" s="184"/>
      <c r="M153" s="184"/>
      <c r="N153" s="184"/>
      <c r="O153" s="184"/>
    </row>
    <row r="154" ht="12.0" customHeight="1">
      <c r="A154" s="184"/>
      <c r="B154" s="184"/>
      <c r="C154" s="184"/>
      <c r="D154" s="184"/>
      <c r="E154" s="184"/>
      <c r="F154" s="184"/>
      <c r="G154" s="184"/>
      <c r="H154" s="184"/>
      <c r="I154" s="184"/>
      <c r="J154" s="184"/>
      <c r="K154" s="184"/>
      <c r="L154" s="184"/>
      <c r="M154" s="184"/>
      <c r="N154" s="184"/>
      <c r="O154" s="184"/>
    </row>
    <row r="155" ht="12.0" customHeight="1">
      <c r="A155" s="184"/>
      <c r="B155" s="184"/>
      <c r="C155" s="184"/>
      <c r="D155" s="184"/>
      <c r="E155" s="184"/>
      <c r="F155" s="184"/>
      <c r="G155" s="184"/>
      <c r="H155" s="184"/>
      <c r="I155" s="184"/>
      <c r="J155" s="184"/>
      <c r="K155" s="184"/>
      <c r="L155" s="184"/>
      <c r="M155" s="184"/>
      <c r="N155" s="184"/>
      <c r="O155" s="184"/>
    </row>
    <row r="156" ht="12.0" customHeight="1">
      <c r="A156" s="184"/>
      <c r="B156" s="184"/>
      <c r="C156" s="184"/>
      <c r="D156" s="184"/>
      <c r="E156" s="184"/>
      <c r="F156" s="184"/>
      <c r="G156" s="184"/>
      <c r="H156" s="184"/>
      <c r="I156" s="184"/>
      <c r="J156" s="184"/>
      <c r="K156" s="184"/>
      <c r="L156" s="184"/>
      <c r="M156" s="184"/>
      <c r="N156" s="184"/>
      <c r="O156" s="184"/>
    </row>
    <row r="157" ht="12.0" customHeight="1">
      <c r="A157" s="184"/>
      <c r="B157" s="184"/>
      <c r="C157" s="184"/>
      <c r="D157" s="184"/>
      <c r="E157" s="184"/>
      <c r="F157" s="184"/>
      <c r="G157" s="184"/>
      <c r="H157" s="184"/>
      <c r="I157" s="184"/>
      <c r="J157" s="184"/>
      <c r="K157" s="184"/>
      <c r="L157" s="184"/>
      <c r="M157" s="184"/>
      <c r="N157" s="184"/>
      <c r="O157" s="184"/>
    </row>
    <row r="158" ht="12.0" customHeight="1">
      <c r="A158" s="184"/>
      <c r="B158" s="184"/>
      <c r="C158" s="184"/>
      <c r="D158" s="184"/>
      <c r="E158" s="184"/>
      <c r="F158" s="184"/>
      <c r="G158" s="184"/>
      <c r="H158" s="184"/>
      <c r="I158" s="184"/>
      <c r="J158" s="184"/>
      <c r="K158" s="184"/>
      <c r="L158" s="184"/>
      <c r="M158" s="184"/>
      <c r="N158" s="184"/>
      <c r="O158" s="184"/>
    </row>
    <row r="159" ht="12.0" customHeight="1">
      <c r="A159" s="184"/>
      <c r="B159" s="184"/>
      <c r="C159" s="184"/>
      <c r="D159" s="184"/>
      <c r="E159" s="184"/>
      <c r="F159" s="184"/>
      <c r="G159" s="184"/>
      <c r="H159" s="184"/>
      <c r="I159" s="184"/>
      <c r="J159" s="184"/>
      <c r="K159" s="184"/>
      <c r="L159" s="184"/>
      <c r="M159" s="184"/>
      <c r="N159" s="184"/>
      <c r="O159" s="184"/>
    </row>
    <row r="160" ht="12.0" customHeight="1">
      <c r="A160" s="184"/>
      <c r="B160" s="184"/>
      <c r="C160" s="184"/>
      <c r="D160" s="184"/>
      <c r="E160" s="184"/>
      <c r="F160" s="184"/>
      <c r="G160" s="184"/>
      <c r="H160" s="184"/>
      <c r="I160" s="184"/>
      <c r="J160" s="184"/>
      <c r="K160" s="184"/>
      <c r="L160" s="184"/>
      <c r="M160" s="184"/>
      <c r="N160" s="184"/>
      <c r="O160" s="184"/>
    </row>
    <row r="161" ht="12.0" customHeight="1">
      <c r="A161" s="184"/>
      <c r="B161" s="184"/>
      <c r="C161" s="184"/>
      <c r="D161" s="184"/>
      <c r="E161" s="184"/>
      <c r="F161" s="184"/>
      <c r="G161" s="184"/>
      <c r="H161" s="184"/>
      <c r="I161" s="184"/>
      <c r="J161" s="184"/>
      <c r="K161" s="184"/>
      <c r="L161" s="184"/>
      <c r="M161" s="184"/>
      <c r="N161" s="184"/>
      <c r="O161" s="184"/>
    </row>
    <row r="162" ht="12.0" customHeight="1">
      <c r="A162" s="184"/>
      <c r="B162" s="184"/>
      <c r="C162" s="184"/>
      <c r="D162" s="184"/>
      <c r="E162" s="184"/>
      <c r="F162" s="184"/>
      <c r="G162" s="184"/>
      <c r="H162" s="184"/>
      <c r="I162" s="184"/>
      <c r="J162" s="184"/>
      <c r="K162" s="184"/>
      <c r="L162" s="184"/>
      <c r="M162" s="184"/>
      <c r="N162" s="184"/>
      <c r="O162" s="184"/>
    </row>
    <row r="163" ht="12.0" customHeight="1">
      <c r="A163" s="184"/>
      <c r="B163" s="184"/>
      <c r="C163" s="184"/>
      <c r="D163" s="184"/>
      <c r="E163" s="184"/>
      <c r="F163" s="184"/>
      <c r="G163" s="184"/>
      <c r="H163" s="184"/>
      <c r="I163" s="184"/>
      <c r="J163" s="184"/>
      <c r="K163" s="184"/>
      <c r="L163" s="184"/>
      <c r="M163" s="184"/>
      <c r="N163" s="184"/>
      <c r="O163" s="184"/>
    </row>
    <row r="164" ht="12.0" customHeight="1">
      <c r="A164" s="184"/>
      <c r="B164" s="184"/>
      <c r="C164" s="184"/>
      <c r="D164" s="184"/>
      <c r="E164" s="184"/>
      <c r="F164" s="184"/>
      <c r="G164" s="184"/>
      <c r="H164" s="184"/>
      <c r="I164" s="184"/>
      <c r="J164" s="184"/>
      <c r="K164" s="184"/>
      <c r="L164" s="184"/>
      <c r="M164" s="184"/>
      <c r="N164" s="184"/>
      <c r="O164" s="184"/>
    </row>
    <row r="165" ht="12.0" customHeight="1">
      <c r="A165" s="184"/>
      <c r="B165" s="184"/>
      <c r="C165" s="184"/>
      <c r="D165" s="184"/>
      <c r="E165" s="184"/>
      <c r="F165" s="184"/>
      <c r="G165" s="184"/>
      <c r="H165" s="184"/>
      <c r="I165" s="184"/>
      <c r="J165" s="184"/>
      <c r="K165" s="184"/>
      <c r="L165" s="184"/>
      <c r="M165" s="184"/>
      <c r="N165" s="184"/>
      <c r="O165" s="184"/>
    </row>
    <row r="166" ht="12.0" customHeight="1">
      <c r="A166" s="184"/>
      <c r="B166" s="184"/>
      <c r="C166" s="184"/>
      <c r="D166" s="184"/>
      <c r="E166" s="184"/>
      <c r="F166" s="184"/>
      <c r="G166" s="184"/>
      <c r="H166" s="184"/>
      <c r="I166" s="184"/>
      <c r="J166" s="184"/>
      <c r="K166" s="184"/>
      <c r="L166" s="184"/>
      <c r="M166" s="184"/>
      <c r="N166" s="184"/>
      <c r="O166" s="184"/>
    </row>
    <row r="167" ht="12.0" customHeight="1">
      <c r="A167" s="184"/>
      <c r="B167" s="184"/>
      <c r="C167" s="184"/>
      <c r="D167" s="184"/>
      <c r="E167" s="184"/>
      <c r="F167" s="184"/>
      <c r="G167" s="184"/>
      <c r="H167" s="184"/>
      <c r="I167" s="184"/>
      <c r="J167" s="184"/>
      <c r="K167" s="184"/>
      <c r="L167" s="184"/>
      <c r="M167" s="184"/>
      <c r="N167" s="184"/>
      <c r="O167" s="184"/>
    </row>
    <row r="168" ht="12.0" customHeight="1">
      <c r="A168" s="184"/>
      <c r="B168" s="184"/>
      <c r="C168" s="184"/>
      <c r="D168" s="184"/>
      <c r="E168" s="184"/>
      <c r="F168" s="184"/>
      <c r="G168" s="184"/>
      <c r="H168" s="184"/>
      <c r="I168" s="184"/>
      <c r="J168" s="184"/>
      <c r="K168" s="184"/>
      <c r="L168" s="184"/>
      <c r="M168" s="184"/>
      <c r="N168" s="184"/>
      <c r="O168" s="184"/>
    </row>
    <row r="169" ht="12.0" customHeight="1">
      <c r="A169" s="184"/>
      <c r="B169" s="184"/>
      <c r="C169" s="184"/>
      <c r="D169" s="184"/>
      <c r="E169" s="184"/>
      <c r="F169" s="184"/>
      <c r="G169" s="184"/>
      <c r="H169" s="184"/>
      <c r="I169" s="184"/>
      <c r="J169" s="184"/>
      <c r="K169" s="184"/>
      <c r="L169" s="184"/>
      <c r="M169" s="184"/>
      <c r="N169" s="184"/>
      <c r="O169" s="184"/>
    </row>
    <row r="170" ht="12.0" customHeight="1">
      <c r="A170" s="184"/>
      <c r="B170" s="184"/>
      <c r="C170" s="184"/>
      <c r="D170" s="184"/>
      <c r="E170" s="184"/>
      <c r="F170" s="184"/>
      <c r="G170" s="184"/>
      <c r="H170" s="184"/>
      <c r="I170" s="184"/>
      <c r="J170" s="184"/>
      <c r="K170" s="184"/>
      <c r="L170" s="184"/>
      <c r="M170" s="184"/>
      <c r="N170" s="184"/>
      <c r="O170" s="184"/>
    </row>
    <row r="171" ht="12.0" customHeight="1">
      <c r="A171" s="184"/>
      <c r="B171" s="184"/>
      <c r="C171" s="184"/>
      <c r="D171" s="184"/>
      <c r="E171" s="184"/>
      <c r="F171" s="184"/>
      <c r="G171" s="184"/>
      <c r="H171" s="184"/>
      <c r="I171" s="184"/>
      <c r="J171" s="184"/>
      <c r="K171" s="184"/>
      <c r="L171" s="184"/>
      <c r="M171" s="184"/>
      <c r="N171" s="184"/>
      <c r="O171" s="184"/>
    </row>
    <row r="172" ht="12.0" customHeight="1">
      <c r="A172" s="184"/>
      <c r="B172" s="184"/>
      <c r="C172" s="184"/>
      <c r="D172" s="184"/>
      <c r="E172" s="184"/>
      <c r="F172" s="184"/>
      <c r="G172" s="184"/>
      <c r="H172" s="184"/>
      <c r="I172" s="184"/>
      <c r="J172" s="184"/>
      <c r="K172" s="184"/>
      <c r="L172" s="184"/>
      <c r="M172" s="184"/>
      <c r="N172" s="184"/>
      <c r="O172" s="184"/>
    </row>
    <row r="173" ht="12.0" customHeight="1">
      <c r="A173" s="184"/>
      <c r="B173" s="184"/>
      <c r="C173" s="184"/>
      <c r="D173" s="184"/>
      <c r="E173" s="184"/>
      <c r="F173" s="184"/>
      <c r="G173" s="184"/>
      <c r="H173" s="184"/>
      <c r="I173" s="184"/>
      <c r="J173" s="184"/>
      <c r="K173" s="184"/>
      <c r="L173" s="184"/>
      <c r="M173" s="184"/>
      <c r="N173" s="184"/>
      <c r="O173" s="184"/>
    </row>
    <row r="174" ht="12.0" customHeight="1">
      <c r="A174" s="184"/>
      <c r="B174" s="184"/>
      <c r="C174" s="184"/>
      <c r="D174" s="184"/>
      <c r="E174" s="184"/>
      <c r="F174" s="184"/>
      <c r="G174" s="184"/>
      <c r="H174" s="184"/>
      <c r="I174" s="184"/>
      <c r="J174" s="184"/>
      <c r="K174" s="184"/>
      <c r="L174" s="184"/>
      <c r="M174" s="184"/>
      <c r="N174" s="184"/>
      <c r="O174" s="184"/>
    </row>
    <row r="175" ht="12.0" customHeight="1">
      <c r="A175" s="184"/>
      <c r="B175" s="184"/>
      <c r="C175" s="184"/>
      <c r="D175" s="184"/>
      <c r="E175" s="184"/>
      <c r="F175" s="184"/>
      <c r="G175" s="184"/>
      <c r="H175" s="184"/>
      <c r="I175" s="184"/>
      <c r="J175" s="184"/>
      <c r="K175" s="184"/>
      <c r="L175" s="184"/>
      <c r="M175" s="184"/>
      <c r="N175" s="184"/>
      <c r="O175" s="184"/>
    </row>
    <row r="176" ht="12.0" customHeight="1">
      <c r="A176" s="184"/>
      <c r="B176" s="184"/>
      <c r="C176" s="184"/>
      <c r="D176" s="184"/>
      <c r="E176" s="184"/>
      <c r="F176" s="184"/>
      <c r="G176" s="184"/>
      <c r="H176" s="184"/>
      <c r="I176" s="184"/>
      <c r="J176" s="184"/>
      <c r="K176" s="184"/>
      <c r="L176" s="184"/>
      <c r="M176" s="184"/>
      <c r="N176" s="184"/>
      <c r="O176" s="184"/>
    </row>
    <row r="177" ht="12.0" customHeight="1">
      <c r="A177" s="184"/>
      <c r="B177" s="184"/>
      <c r="C177" s="184"/>
      <c r="D177" s="184"/>
      <c r="E177" s="184"/>
      <c r="F177" s="184"/>
      <c r="G177" s="184"/>
      <c r="H177" s="184"/>
      <c r="I177" s="184"/>
      <c r="J177" s="184"/>
      <c r="K177" s="184"/>
      <c r="L177" s="184"/>
      <c r="M177" s="184"/>
      <c r="N177" s="184"/>
      <c r="O177" s="184"/>
    </row>
    <row r="178" ht="12.0" customHeight="1">
      <c r="A178" s="184"/>
      <c r="B178" s="184"/>
      <c r="C178" s="184"/>
      <c r="D178" s="184"/>
      <c r="E178" s="184"/>
      <c r="F178" s="184"/>
      <c r="G178" s="184"/>
      <c r="H178" s="184"/>
      <c r="I178" s="184"/>
      <c r="J178" s="184"/>
      <c r="K178" s="184"/>
      <c r="L178" s="184"/>
      <c r="M178" s="184"/>
      <c r="N178" s="184"/>
      <c r="O178" s="184"/>
    </row>
    <row r="179" ht="12.0" customHeight="1">
      <c r="A179" s="184"/>
      <c r="B179" s="184"/>
      <c r="C179" s="184"/>
      <c r="D179" s="184"/>
      <c r="E179" s="184"/>
      <c r="F179" s="184"/>
      <c r="G179" s="184"/>
      <c r="H179" s="184"/>
      <c r="I179" s="184"/>
      <c r="J179" s="184"/>
      <c r="K179" s="184"/>
      <c r="L179" s="184"/>
      <c r="M179" s="184"/>
      <c r="N179" s="184"/>
      <c r="O179" s="184"/>
    </row>
    <row r="180" ht="12.0" customHeight="1">
      <c r="A180" s="184"/>
      <c r="B180" s="184"/>
      <c r="C180" s="184"/>
      <c r="D180" s="184"/>
      <c r="E180" s="184"/>
      <c r="F180" s="184"/>
      <c r="G180" s="184"/>
      <c r="H180" s="184"/>
      <c r="I180" s="184"/>
      <c r="J180" s="184"/>
      <c r="K180" s="184"/>
      <c r="L180" s="184"/>
      <c r="M180" s="184"/>
      <c r="N180" s="184"/>
      <c r="O180" s="184"/>
    </row>
    <row r="181" ht="12.0" customHeight="1">
      <c r="A181" s="184"/>
      <c r="B181" s="184"/>
      <c r="C181" s="184"/>
      <c r="D181" s="184"/>
      <c r="E181" s="184"/>
      <c r="F181" s="184"/>
      <c r="G181" s="184"/>
      <c r="H181" s="184"/>
      <c r="I181" s="184"/>
      <c r="J181" s="184"/>
      <c r="K181" s="184"/>
      <c r="L181" s="184"/>
      <c r="M181" s="184"/>
      <c r="N181" s="184"/>
      <c r="O181" s="184"/>
    </row>
    <row r="182" ht="12.0" customHeight="1">
      <c r="A182" s="184"/>
      <c r="B182" s="184"/>
      <c r="C182" s="184"/>
      <c r="D182" s="184"/>
      <c r="E182" s="184"/>
      <c r="F182" s="184"/>
      <c r="G182" s="184"/>
      <c r="H182" s="184"/>
      <c r="I182" s="184"/>
      <c r="J182" s="184"/>
      <c r="K182" s="184"/>
      <c r="L182" s="184"/>
      <c r="M182" s="184"/>
      <c r="N182" s="184"/>
      <c r="O182" s="184"/>
    </row>
    <row r="183" ht="12.0" customHeight="1">
      <c r="A183" s="184"/>
      <c r="B183" s="184"/>
      <c r="C183" s="184"/>
      <c r="D183" s="184"/>
      <c r="E183" s="184"/>
      <c r="F183" s="184"/>
      <c r="G183" s="184"/>
      <c r="H183" s="184"/>
      <c r="I183" s="184"/>
      <c r="J183" s="184"/>
      <c r="K183" s="184"/>
      <c r="L183" s="184"/>
      <c r="M183" s="184"/>
      <c r="N183" s="184"/>
      <c r="O183" s="184"/>
    </row>
    <row r="184" ht="12.0" customHeight="1">
      <c r="A184" s="184"/>
      <c r="B184" s="184"/>
      <c r="C184" s="184"/>
      <c r="D184" s="184"/>
      <c r="E184" s="184"/>
      <c r="F184" s="184"/>
      <c r="G184" s="184"/>
      <c r="H184" s="184"/>
      <c r="I184" s="184"/>
      <c r="J184" s="184"/>
      <c r="K184" s="184"/>
      <c r="L184" s="184"/>
      <c r="M184" s="184"/>
      <c r="N184" s="184"/>
      <c r="O184" s="184"/>
    </row>
    <row r="185" ht="12.0" customHeight="1">
      <c r="A185" s="184"/>
      <c r="B185" s="184"/>
      <c r="C185" s="184"/>
      <c r="D185" s="184"/>
      <c r="E185" s="184"/>
      <c r="F185" s="184"/>
      <c r="G185" s="184"/>
      <c r="H185" s="184"/>
      <c r="I185" s="184"/>
      <c r="J185" s="184"/>
      <c r="K185" s="184"/>
      <c r="L185" s="184"/>
      <c r="M185" s="184"/>
      <c r="N185" s="184"/>
      <c r="O185" s="184"/>
    </row>
    <row r="186" ht="12.0" customHeight="1">
      <c r="A186" s="184"/>
      <c r="B186" s="184"/>
      <c r="C186" s="184"/>
      <c r="D186" s="184"/>
      <c r="E186" s="184"/>
      <c r="F186" s="184"/>
      <c r="G186" s="184"/>
      <c r="H186" s="184"/>
      <c r="I186" s="184"/>
      <c r="J186" s="184"/>
      <c r="K186" s="184"/>
      <c r="L186" s="184"/>
      <c r="M186" s="184"/>
      <c r="N186" s="184"/>
      <c r="O186" s="184"/>
    </row>
    <row r="187" ht="12.0" customHeight="1">
      <c r="A187" s="184"/>
      <c r="B187" s="184"/>
      <c r="C187" s="184"/>
      <c r="D187" s="184"/>
      <c r="E187" s="184"/>
      <c r="F187" s="184"/>
      <c r="G187" s="184"/>
      <c r="H187" s="184"/>
      <c r="I187" s="184"/>
      <c r="J187" s="184"/>
      <c r="K187" s="184"/>
      <c r="L187" s="184"/>
      <c r="M187" s="184"/>
      <c r="N187" s="184"/>
      <c r="O187" s="184"/>
    </row>
    <row r="188" ht="12.0" customHeight="1">
      <c r="A188" s="184"/>
      <c r="B188" s="184"/>
      <c r="C188" s="184"/>
      <c r="D188" s="184"/>
      <c r="E188" s="184"/>
      <c r="F188" s="184"/>
      <c r="G188" s="184"/>
      <c r="H188" s="184"/>
      <c r="I188" s="184"/>
      <c r="J188" s="184"/>
      <c r="K188" s="184"/>
      <c r="L188" s="184"/>
      <c r="M188" s="184"/>
      <c r="N188" s="184"/>
      <c r="O188" s="184"/>
    </row>
    <row r="189" ht="12.0" customHeight="1">
      <c r="A189" s="184"/>
      <c r="B189" s="184"/>
      <c r="C189" s="184"/>
      <c r="D189" s="184"/>
      <c r="E189" s="184"/>
      <c r="F189" s="184"/>
      <c r="G189" s="184"/>
      <c r="H189" s="184"/>
      <c r="I189" s="184"/>
      <c r="J189" s="184"/>
      <c r="K189" s="184"/>
      <c r="L189" s="184"/>
      <c r="M189" s="184"/>
      <c r="N189" s="184"/>
      <c r="O189" s="184"/>
    </row>
    <row r="190" ht="12.0" customHeight="1">
      <c r="A190" s="184"/>
      <c r="B190" s="184"/>
      <c r="C190" s="184"/>
      <c r="D190" s="184"/>
      <c r="E190" s="184"/>
      <c r="F190" s="184"/>
      <c r="G190" s="184"/>
      <c r="H190" s="184"/>
      <c r="I190" s="184"/>
      <c r="J190" s="184"/>
      <c r="K190" s="184"/>
      <c r="L190" s="184"/>
      <c r="M190" s="184"/>
      <c r="N190" s="184"/>
      <c r="O190" s="184"/>
    </row>
    <row r="191" ht="12.0" customHeight="1">
      <c r="A191" s="184"/>
      <c r="B191" s="184"/>
      <c r="C191" s="184"/>
      <c r="D191" s="184"/>
      <c r="E191" s="184"/>
      <c r="F191" s="184"/>
      <c r="G191" s="184"/>
      <c r="H191" s="184"/>
      <c r="I191" s="184"/>
      <c r="J191" s="184"/>
      <c r="K191" s="184"/>
      <c r="L191" s="184"/>
      <c r="M191" s="184"/>
      <c r="N191" s="184"/>
      <c r="O191" s="184"/>
    </row>
    <row r="192" ht="12.0" customHeight="1">
      <c r="A192" s="184"/>
      <c r="B192" s="184"/>
      <c r="C192" s="184"/>
      <c r="D192" s="184"/>
      <c r="E192" s="184"/>
      <c r="F192" s="184"/>
      <c r="G192" s="184"/>
      <c r="H192" s="184"/>
      <c r="I192" s="184"/>
      <c r="J192" s="184"/>
      <c r="K192" s="184"/>
      <c r="L192" s="184"/>
      <c r="M192" s="184"/>
      <c r="N192" s="184"/>
      <c r="O192" s="184"/>
    </row>
    <row r="193" ht="12.0" customHeight="1">
      <c r="A193" s="184"/>
      <c r="B193" s="184"/>
      <c r="C193" s="184"/>
      <c r="D193" s="184"/>
      <c r="E193" s="184"/>
      <c r="F193" s="184"/>
      <c r="G193" s="184"/>
      <c r="H193" s="184"/>
      <c r="I193" s="184"/>
      <c r="J193" s="184"/>
      <c r="K193" s="184"/>
      <c r="L193" s="184"/>
      <c r="M193" s="184"/>
      <c r="N193" s="184"/>
      <c r="O193" s="184"/>
    </row>
    <row r="194" ht="12.0" customHeight="1">
      <c r="A194" s="184"/>
      <c r="B194" s="184"/>
      <c r="C194" s="184"/>
      <c r="D194" s="184"/>
      <c r="E194" s="184"/>
      <c r="F194" s="184"/>
      <c r="G194" s="184"/>
      <c r="H194" s="184"/>
      <c r="I194" s="184"/>
      <c r="J194" s="184"/>
      <c r="K194" s="184"/>
      <c r="L194" s="184"/>
      <c r="M194" s="184"/>
      <c r="N194" s="184"/>
      <c r="O194" s="184"/>
    </row>
    <row r="195" ht="12.0" customHeight="1">
      <c r="A195" s="184"/>
      <c r="B195" s="184"/>
      <c r="C195" s="184"/>
      <c r="D195" s="184"/>
      <c r="E195" s="184"/>
      <c r="F195" s="184"/>
      <c r="G195" s="184"/>
      <c r="H195" s="184"/>
      <c r="I195" s="184"/>
      <c r="J195" s="184"/>
      <c r="K195" s="184"/>
      <c r="L195" s="184"/>
      <c r="M195" s="184"/>
      <c r="N195" s="184"/>
      <c r="O195" s="184"/>
    </row>
    <row r="196" ht="12.0" customHeight="1">
      <c r="A196" s="184"/>
      <c r="B196" s="184"/>
      <c r="C196" s="184"/>
      <c r="D196" s="184"/>
      <c r="E196" s="184"/>
      <c r="F196" s="184"/>
      <c r="G196" s="184"/>
      <c r="H196" s="184"/>
      <c r="I196" s="184"/>
      <c r="J196" s="184"/>
      <c r="K196" s="184"/>
      <c r="L196" s="184"/>
      <c r="M196" s="184"/>
      <c r="N196" s="184"/>
      <c r="O196" s="184"/>
    </row>
    <row r="197" ht="12.0" customHeight="1">
      <c r="A197" s="184"/>
      <c r="B197" s="184"/>
      <c r="C197" s="184"/>
      <c r="D197" s="184"/>
      <c r="E197" s="184"/>
      <c r="F197" s="184"/>
      <c r="G197" s="184"/>
      <c r="H197" s="184"/>
      <c r="I197" s="184"/>
      <c r="J197" s="184"/>
      <c r="K197" s="184"/>
      <c r="L197" s="184"/>
      <c r="M197" s="184"/>
      <c r="N197" s="184"/>
      <c r="O197" s="184"/>
    </row>
    <row r="198" ht="12.0" customHeight="1">
      <c r="A198" s="184"/>
      <c r="B198" s="184"/>
      <c r="C198" s="184"/>
      <c r="D198" s="184"/>
      <c r="E198" s="184"/>
      <c r="F198" s="184"/>
      <c r="G198" s="184"/>
      <c r="H198" s="184"/>
      <c r="I198" s="184"/>
      <c r="J198" s="184"/>
      <c r="K198" s="184"/>
      <c r="L198" s="184"/>
      <c r="M198" s="184"/>
      <c r="N198" s="184"/>
      <c r="O198" s="184"/>
    </row>
    <row r="199" ht="12.0" customHeight="1">
      <c r="A199" s="184"/>
      <c r="B199" s="184"/>
      <c r="C199" s="184"/>
      <c r="D199" s="184"/>
      <c r="E199" s="184"/>
      <c r="F199" s="184"/>
      <c r="G199" s="184"/>
      <c r="H199" s="184"/>
      <c r="I199" s="184"/>
      <c r="J199" s="184"/>
      <c r="K199" s="184"/>
      <c r="L199" s="184"/>
      <c r="M199" s="184"/>
      <c r="N199" s="184"/>
      <c r="O199" s="184"/>
    </row>
    <row r="200" ht="12.0" customHeight="1">
      <c r="A200" s="184"/>
      <c r="B200" s="184"/>
      <c r="C200" s="184"/>
      <c r="D200" s="184"/>
      <c r="E200" s="184"/>
      <c r="F200" s="184"/>
      <c r="G200" s="184"/>
      <c r="H200" s="184"/>
      <c r="I200" s="184"/>
      <c r="J200" s="184"/>
      <c r="K200" s="184"/>
      <c r="L200" s="184"/>
      <c r="M200" s="184"/>
      <c r="N200" s="184"/>
      <c r="O200" s="184"/>
    </row>
    <row r="201" ht="12.0" customHeight="1">
      <c r="A201" s="184"/>
      <c r="B201" s="184"/>
      <c r="C201" s="184"/>
      <c r="D201" s="184"/>
      <c r="E201" s="184"/>
      <c r="F201" s="184"/>
      <c r="G201" s="184"/>
      <c r="H201" s="184"/>
      <c r="I201" s="184"/>
      <c r="J201" s="184"/>
      <c r="K201" s="184"/>
      <c r="L201" s="184"/>
      <c r="M201" s="184"/>
      <c r="N201" s="184"/>
      <c r="O201" s="184"/>
    </row>
    <row r="202" ht="12.0" customHeight="1">
      <c r="A202" s="184"/>
      <c r="B202" s="184"/>
      <c r="C202" s="184"/>
      <c r="D202" s="184"/>
      <c r="E202" s="184"/>
      <c r="F202" s="184"/>
      <c r="G202" s="184"/>
      <c r="H202" s="184"/>
      <c r="I202" s="184"/>
      <c r="J202" s="184"/>
      <c r="K202" s="184"/>
      <c r="L202" s="184"/>
      <c r="M202" s="184"/>
      <c r="N202" s="184"/>
      <c r="O202" s="184"/>
    </row>
    <row r="203" ht="12.0" customHeight="1">
      <c r="A203" s="184"/>
      <c r="B203" s="184"/>
      <c r="C203" s="184"/>
      <c r="D203" s="184"/>
      <c r="E203" s="184"/>
      <c r="F203" s="184"/>
      <c r="G203" s="184"/>
      <c r="H203" s="184"/>
      <c r="I203" s="184"/>
      <c r="J203" s="184"/>
      <c r="K203" s="184"/>
      <c r="L203" s="184"/>
      <c r="M203" s="184"/>
      <c r="N203" s="184"/>
      <c r="O203" s="184"/>
    </row>
    <row r="204" ht="12.0" customHeight="1">
      <c r="A204" s="184"/>
      <c r="B204" s="184"/>
      <c r="C204" s="184"/>
      <c r="D204" s="184"/>
      <c r="E204" s="184"/>
      <c r="F204" s="184"/>
      <c r="G204" s="184"/>
      <c r="H204" s="184"/>
      <c r="I204" s="184"/>
      <c r="J204" s="184"/>
      <c r="K204" s="184"/>
      <c r="L204" s="184"/>
      <c r="M204" s="184"/>
      <c r="N204" s="184"/>
      <c r="O204" s="184"/>
    </row>
    <row r="205" ht="12.0" customHeight="1">
      <c r="A205" s="184"/>
      <c r="B205" s="184"/>
      <c r="C205" s="184"/>
      <c r="D205" s="184"/>
      <c r="E205" s="184"/>
      <c r="F205" s="184"/>
      <c r="G205" s="184"/>
      <c r="H205" s="184"/>
      <c r="I205" s="184"/>
      <c r="J205" s="184"/>
      <c r="K205" s="184"/>
      <c r="L205" s="184"/>
      <c r="M205" s="184"/>
      <c r="N205" s="184"/>
      <c r="O205" s="184"/>
    </row>
    <row r="206" ht="12.0" customHeight="1">
      <c r="A206" s="184"/>
      <c r="B206" s="184"/>
      <c r="C206" s="184"/>
      <c r="D206" s="184"/>
      <c r="E206" s="184"/>
      <c r="F206" s="184"/>
      <c r="G206" s="184"/>
      <c r="H206" s="184"/>
      <c r="I206" s="184"/>
      <c r="J206" s="184"/>
      <c r="K206" s="184"/>
      <c r="L206" s="184"/>
      <c r="M206" s="184"/>
      <c r="N206" s="184"/>
      <c r="O206" s="184"/>
    </row>
    <row r="207" ht="12.0" customHeight="1">
      <c r="A207" s="184"/>
      <c r="B207" s="184"/>
      <c r="C207" s="184"/>
      <c r="D207" s="184"/>
      <c r="E207" s="184"/>
      <c r="F207" s="184"/>
      <c r="G207" s="184"/>
      <c r="H207" s="184"/>
      <c r="I207" s="184"/>
      <c r="J207" s="184"/>
      <c r="K207" s="184"/>
      <c r="L207" s="184"/>
      <c r="M207" s="184"/>
      <c r="N207" s="184"/>
      <c r="O207" s="184"/>
    </row>
    <row r="208" ht="12.0" customHeight="1">
      <c r="A208" s="184"/>
      <c r="B208" s="184"/>
      <c r="C208" s="184"/>
      <c r="D208" s="184"/>
      <c r="E208" s="184"/>
      <c r="F208" s="184"/>
      <c r="G208" s="184"/>
      <c r="H208" s="184"/>
      <c r="I208" s="184"/>
      <c r="J208" s="184"/>
      <c r="K208" s="184"/>
      <c r="L208" s="184"/>
      <c r="M208" s="184"/>
      <c r="N208" s="184"/>
      <c r="O208" s="184"/>
    </row>
    <row r="209" ht="12.0" customHeight="1">
      <c r="A209" s="184"/>
      <c r="B209" s="184"/>
      <c r="C209" s="184"/>
      <c r="D209" s="184"/>
      <c r="E209" s="184"/>
      <c r="F209" s="184"/>
      <c r="G209" s="184"/>
      <c r="H209" s="184"/>
      <c r="I209" s="184"/>
      <c r="J209" s="184"/>
      <c r="K209" s="184"/>
      <c r="L209" s="184"/>
      <c r="M209" s="184"/>
      <c r="N209" s="184"/>
      <c r="O209" s="184"/>
    </row>
    <row r="210" ht="12.0" customHeight="1">
      <c r="A210" s="184"/>
      <c r="B210" s="184"/>
      <c r="C210" s="184"/>
      <c r="D210" s="184"/>
      <c r="E210" s="184"/>
      <c r="F210" s="184"/>
      <c r="G210" s="184"/>
      <c r="H210" s="184"/>
      <c r="I210" s="184"/>
      <c r="J210" s="184"/>
      <c r="K210" s="184"/>
      <c r="L210" s="184"/>
      <c r="M210" s="184"/>
      <c r="N210" s="184"/>
      <c r="O210" s="184"/>
    </row>
    <row r="211" ht="12.0" customHeight="1">
      <c r="A211" s="184"/>
      <c r="B211" s="184"/>
      <c r="C211" s="184"/>
      <c r="D211" s="184"/>
      <c r="E211" s="184"/>
      <c r="F211" s="184"/>
      <c r="G211" s="184"/>
      <c r="H211" s="184"/>
      <c r="I211" s="184"/>
      <c r="J211" s="184"/>
      <c r="K211" s="184"/>
      <c r="L211" s="184"/>
      <c r="M211" s="184"/>
      <c r="N211" s="184"/>
      <c r="O211" s="184"/>
    </row>
    <row r="212" ht="12.0" customHeight="1">
      <c r="A212" s="184"/>
      <c r="B212" s="184"/>
      <c r="C212" s="184"/>
      <c r="D212" s="184"/>
      <c r="E212" s="184"/>
      <c r="F212" s="184"/>
      <c r="G212" s="184"/>
      <c r="H212" s="184"/>
      <c r="I212" s="184"/>
      <c r="J212" s="184"/>
      <c r="K212" s="184"/>
      <c r="L212" s="184"/>
      <c r="M212" s="184"/>
      <c r="N212" s="184"/>
      <c r="O212" s="184"/>
    </row>
    <row r="213" ht="12.0" customHeight="1">
      <c r="A213" s="184"/>
      <c r="B213" s="184"/>
      <c r="C213" s="184"/>
      <c r="D213" s="184"/>
      <c r="E213" s="184"/>
      <c r="F213" s="184"/>
      <c r="G213" s="184"/>
      <c r="H213" s="184"/>
      <c r="I213" s="184"/>
      <c r="J213" s="184"/>
      <c r="K213" s="184"/>
      <c r="L213" s="184"/>
      <c r="M213" s="184"/>
      <c r="N213" s="184"/>
      <c r="O213" s="184"/>
    </row>
    <row r="214" ht="12.0" customHeight="1">
      <c r="A214" s="184"/>
      <c r="B214" s="184"/>
      <c r="C214" s="184"/>
      <c r="D214" s="184"/>
      <c r="E214" s="184"/>
      <c r="F214" s="184"/>
      <c r="G214" s="184"/>
      <c r="H214" s="184"/>
      <c r="I214" s="184"/>
      <c r="J214" s="184"/>
      <c r="K214" s="184"/>
      <c r="L214" s="184"/>
      <c r="M214" s="184"/>
      <c r="N214" s="184"/>
      <c r="O214" s="184"/>
    </row>
    <row r="215" ht="12.0" customHeight="1">
      <c r="A215" s="184"/>
      <c r="B215" s="184"/>
      <c r="C215" s="184"/>
      <c r="D215" s="184"/>
      <c r="E215" s="184"/>
      <c r="F215" s="184"/>
      <c r="G215" s="184"/>
      <c r="H215" s="184"/>
      <c r="I215" s="184"/>
      <c r="J215" s="184"/>
      <c r="K215" s="184"/>
      <c r="L215" s="184"/>
      <c r="M215" s="184"/>
      <c r="N215" s="184"/>
      <c r="O215" s="184"/>
    </row>
    <row r="216" ht="12.0" customHeight="1">
      <c r="A216" s="184"/>
      <c r="B216" s="184"/>
      <c r="C216" s="184"/>
      <c r="D216" s="184"/>
      <c r="E216" s="184"/>
      <c r="F216" s="184"/>
      <c r="G216" s="184"/>
      <c r="H216" s="184"/>
      <c r="I216" s="184"/>
      <c r="J216" s="184"/>
      <c r="K216" s="184"/>
      <c r="L216" s="184"/>
      <c r="M216" s="184"/>
      <c r="N216" s="184"/>
      <c r="O216" s="184"/>
    </row>
    <row r="217" ht="12.0" customHeight="1">
      <c r="A217" s="184"/>
      <c r="B217" s="184"/>
      <c r="C217" s="184"/>
      <c r="D217" s="184"/>
      <c r="E217" s="184"/>
      <c r="F217" s="184"/>
      <c r="G217" s="184"/>
      <c r="H217" s="184"/>
      <c r="I217" s="184"/>
      <c r="J217" s="184"/>
      <c r="K217" s="184"/>
      <c r="L217" s="184"/>
      <c r="M217" s="184"/>
      <c r="N217" s="184"/>
      <c r="O217" s="184"/>
    </row>
    <row r="218" ht="12.0" customHeight="1">
      <c r="A218" s="184"/>
      <c r="B218" s="184"/>
      <c r="C218" s="184"/>
      <c r="D218" s="184"/>
      <c r="E218" s="184"/>
      <c r="F218" s="184"/>
      <c r="G218" s="184"/>
      <c r="H218" s="184"/>
      <c r="I218" s="184"/>
      <c r="J218" s="184"/>
      <c r="K218" s="184"/>
      <c r="L218" s="184"/>
      <c r="M218" s="184"/>
      <c r="N218" s="184"/>
      <c r="O218" s="184"/>
    </row>
    <row r="219" ht="12.0" customHeight="1">
      <c r="A219" s="184"/>
      <c r="B219" s="184"/>
      <c r="C219" s="184"/>
      <c r="D219" s="184"/>
      <c r="E219" s="184"/>
      <c r="F219" s="184"/>
      <c r="G219" s="184"/>
      <c r="H219" s="184"/>
      <c r="I219" s="184"/>
      <c r="J219" s="184"/>
      <c r="K219" s="184"/>
      <c r="L219" s="184"/>
      <c r="M219" s="184"/>
      <c r="N219" s="184"/>
      <c r="O219" s="184"/>
    </row>
    <row r="220" ht="12.0" customHeight="1">
      <c r="A220" s="184"/>
      <c r="B220" s="184"/>
      <c r="C220" s="184"/>
      <c r="D220" s="184"/>
      <c r="E220" s="184"/>
      <c r="F220" s="184"/>
      <c r="G220" s="184"/>
      <c r="H220" s="184"/>
      <c r="I220" s="184"/>
      <c r="J220" s="184"/>
      <c r="K220" s="184"/>
      <c r="L220" s="184"/>
      <c r="M220" s="184"/>
      <c r="N220" s="184"/>
      <c r="O220" s="184"/>
    </row>
    <row r="221" ht="12.0" customHeight="1">
      <c r="A221" s="184"/>
      <c r="B221" s="184"/>
      <c r="C221" s="184"/>
      <c r="D221" s="184"/>
      <c r="E221" s="184"/>
      <c r="F221" s="184"/>
      <c r="G221" s="184"/>
      <c r="H221" s="184"/>
      <c r="I221" s="184"/>
      <c r="J221" s="184"/>
      <c r="K221" s="184"/>
      <c r="L221" s="184"/>
      <c r="M221" s="184"/>
      <c r="N221" s="184"/>
      <c r="O221" s="184"/>
    </row>
    <row r="222" ht="12.0" customHeight="1">
      <c r="A222" s="184"/>
      <c r="B222" s="184"/>
      <c r="C222" s="184"/>
      <c r="D222" s="184"/>
      <c r="E222" s="184"/>
      <c r="F222" s="184"/>
      <c r="G222" s="184"/>
      <c r="H222" s="184"/>
      <c r="I222" s="184"/>
      <c r="J222" s="184"/>
      <c r="K222" s="184"/>
      <c r="L222" s="184"/>
      <c r="M222" s="184"/>
      <c r="N222" s="184"/>
      <c r="O222" s="184"/>
    </row>
    <row r="223" ht="12.0" customHeight="1">
      <c r="A223" s="184"/>
      <c r="B223" s="184"/>
      <c r="C223" s="184"/>
      <c r="D223" s="184"/>
      <c r="E223" s="184"/>
      <c r="F223" s="184"/>
      <c r="G223" s="184"/>
      <c r="H223" s="184"/>
      <c r="I223" s="184"/>
      <c r="J223" s="184"/>
      <c r="K223" s="184"/>
      <c r="L223" s="184"/>
      <c r="M223" s="184"/>
      <c r="N223" s="184"/>
      <c r="O223" s="184"/>
    </row>
    <row r="224" ht="12.0" customHeight="1">
      <c r="A224" s="184"/>
      <c r="B224" s="184"/>
      <c r="C224" s="184"/>
      <c r="D224" s="184"/>
      <c r="E224" s="184"/>
      <c r="F224" s="184"/>
      <c r="G224" s="184"/>
      <c r="H224" s="184"/>
      <c r="I224" s="184"/>
      <c r="J224" s="184"/>
      <c r="K224" s="184"/>
      <c r="L224" s="184"/>
      <c r="M224" s="184"/>
      <c r="N224" s="184"/>
      <c r="O224" s="184"/>
    </row>
    <row r="225" ht="12.0" customHeight="1">
      <c r="A225" s="184"/>
      <c r="B225" s="184"/>
      <c r="C225" s="184"/>
      <c r="D225" s="184"/>
      <c r="E225" s="184"/>
      <c r="F225" s="184"/>
      <c r="G225" s="184"/>
      <c r="H225" s="184"/>
      <c r="I225" s="184"/>
      <c r="J225" s="184"/>
      <c r="K225" s="184"/>
      <c r="L225" s="184"/>
      <c r="M225" s="184"/>
      <c r="N225" s="184"/>
      <c r="O225" s="184"/>
    </row>
    <row r="226" ht="12.0" customHeight="1">
      <c r="A226" s="184"/>
      <c r="B226" s="184"/>
      <c r="C226" s="184"/>
      <c r="D226" s="184"/>
      <c r="E226" s="184"/>
      <c r="F226" s="184"/>
      <c r="G226" s="184"/>
      <c r="H226" s="184"/>
      <c r="I226" s="184"/>
      <c r="J226" s="184"/>
      <c r="K226" s="184"/>
      <c r="L226" s="184"/>
      <c r="M226" s="184"/>
      <c r="N226" s="184"/>
      <c r="O226" s="184"/>
    </row>
    <row r="227" ht="12.0" customHeight="1">
      <c r="A227" s="184"/>
      <c r="B227" s="184"/>
      <c r="C227" s="184"/>
      <c r="D227" s="184"/>
      <c r="E227" s="184"/>
      <c r="F227" s="184"/>
      <c r="G227" s="184"/>
      <c r="H227" s="184"/>
      <c r="I227" s="184"/>
      <c r="J227" s="184"/>
      <c r="K227" s="184"/>
      <c r="L227" s="184"/>
      <c r="M227" s="184"/>
      <c r="N227" s="184"/>
      <c r="O227" s="184"/>
    </row>
    <row r="228" ht="12.0" customHeight="1">
      <c r="A228" s="184"/>
      <c r="B228" s="184"/>
      <c r="C228" s="184"/>
      <c r="D228" s="184"/>
      <c r="E228" s="184"/>
      <c r="F228" s="184"/>
      <c r="G228" s="184"/>
      <c r="H228" s="184"/>
      <c r="I228" s="184"/>
      <c r="J228" s="184"/>
      <c r="K228" s="184"/>
      <c r="L228" s="184"/>
      <c r="M228" s="184"/>
      <c r="N228" s="184"/>
      <c r="O228" s="184"/>
    </row>
    <row r="229" ht="12.0" customHeight="1">
      <c r="A229" s="184"/>
      <c r="B229" s="184"/>
      <c r="C229" s="184"/>
      <c r="D229" s="184"/>
      <c r="E229" s="184"/>
      <c r="F229" s="184"/>
      <c r="G229" s="184"/>
      <c r="H229" s="184"/>
      <c r="I229" s="184"/>
      <c r="J229" s="184"/>
      <c r="K229" s="184"/>
      <c r="L229" s="184"/>
      <c r="M229" s="184"/>
      <c r="N229" s="184"/>
      <c r="O229" s="184"/>
    </row>
    <row r="230" ht="12.0" customHeight="1">
      <c r="A230" s="184"/>
      <c r="B230" s="184"/>
      <c r="C230" s="184"/>
      <c r="D230" s="184"/>
      <c r="E230" s="184"/>
      <c r="F230" s="184"/>
      <c r="G230" s="184"/>
      <c r="H230" s="184"/>
      <c r="I230" s="184"/>
      <c r="J230" s="184"/>
      <c r="K230" s="184"/>
      <c r="L230" s="184"/>
      <c r="M230" s="184"/>
      <c r="N230" s="184"/>
      <c r="O230" s="184"/>
    </row>
    <row r="231" ht="12.0" customHeight="1">
      <c r="A231" s="184"/>
      <c r="B231" s="184"/>
      <c r="C231" s="184"/>
      <c r="D231" s="184"/>
      <c r="E231" s="184"/>
      <c r="F231" s="184"/>
      <c r="G231" s="184"/>
      <c r="H231" s="184"/>
      <c r="I231" s="184"/>
      <c r="J231" s="184"/>
      <c r="K231" s="184"/>
      <c r="L231" s="184"/>
      <c r="M231" s="184"/>
      <c r="N231" s="184"/>
      <c r="O231" s="184"/>
    </row>
    <row r="232" ht="12.0" customHeight="1">
      <c r="A232" s="184"/>
      <c r="B232" s="184"/>
      <c r="C232" s="184"/>
      <c r="D232" s="184"/>
      <c r="E232" s="184"/>
      <c r="F232" s="184"/>
      <c r="G232" s="184"/>
      <c r="H232" s="184"/>
      <c r="I232" s="184"/>
      <c r="J232" s="184"/>
      <c r="K232" s="184"/>
      <c r="L232" s="184"/>
      <c r="M232" s="184"/>
      <c r="N232" s="184"/>
      <c r="O232" s="184"/>
    </row>
    <row r="233" ht="12.0" customHeight="1">
      <c r="A233" s="184"/>
      <c r="B233" s="184"/>
      <c r="C233" s="184"/>
      <c r="D233" s="184"/>
      <c r="E233" s="184"/>
      <c r="F233" s="184"/>
      <c r="G233" s="184"/>
      <c r="H233" s="184"/>
      <c r="I233" s="184"/>
      <c r="J233" s="184"/>
      <c r="K233" s="184"/>
      <c r="L233" s="184"/>
      <c r="M233" s="184"/>
      <c r="N233" s="184"/>
      <c r="O233" s="184"/>
    </row>
    <row r="234" ht="12.0" customHeight="1">
      <c r="A234" s="184"/>
      <c r="B234" s="184"/>
      <c r="C234" s="184"/>
      <c r="D234" s="184"/>
      <c r="E234" s="184"/>
      <c r="F234" s="184"/>
      <c r="G234" s="184"/>
      <c r="H234" s="184"/>
      <c r="I234" s="184"/>
      <c r="J234" s="184"/>
      <c r="K234" s="184"/>
      <c r="L234" s="184"/>
      <c r="M234" s="184"/>
      <c r="N234" s="184"/>
      <c r="O234" s="184"/>
    </row>
    <row r="235" ht="12.0" customHeight="1">
      <c r="A235" s="184"/>
      <c r="B235" s="184"/>
      <c r="C235" s="184"/>
      <c r="D235" s="184"/>
      <c r="E235" s="184"/>
      <c r="F235" s="184"/>
      <c r="G235" s="184"/>
      <c r="H235" s="184"/>
      <c r="I235" s="184"/>
      <c r="J235" s="184"/>
      <c r="K235" s="184"/>
      <c r="L235" s="184"/>
      <c r="M235" s="184"/>
      <c r="N235" s="184"/>
      <c r="O235" s="184"/>
    </row>
    <row r="236" ht="12.0" customHeight="1">
      <c r="A236" s="184"/>
      <c r="B236" s="184"/>
      <c r="C236" s="184"/>
      <c r="D236" s="184"/>
      <c r="E236" s="184"/>
      <c r="F236" s="184"/>
      <c r="G236" s="184"/>
      <c r="H236" s="184"/>
      <c r="I236" s="184"/>
      <c r="J236" s="184"/>
      <c r="K236" s="184"/>
      <c r="L236" s="184"/>
      <c r="M236" s="184"/>
      <c r="N236" s="184"/>
      <c r="O236" s="184"/>
    </row>
    <row r="237" ht="12.0" customHeight="1">
      <c r="A237" s="184"/>
      <c r="B237" s="184"/>
      <c r="C237" s="184"/>
      <c r="D237" s="184"/>
      <c r="E237" s="184"/>
      <c r="F237" s="184"/>
      <c r="G237" s="184"/>
      <c r="H237" s="184"/>
      <c r="I237" s="184"/>
      <c r="J237" s="184"/>
      <c r="K237" s="184"/>
      <c r="L237" s="184"/>
      <c r="M237" s="184"/>
      <c r="N237" s="184"/>
      <c r="O237" s="184"/>
    </row>
    <row r="238" ht="12.0" customHeight="1">
      <c r="A238" s="184"/>
      <c r="B238" s="184"/>
      <c r="C238" s="184"/>
      <c r="D238" s="184"/>
      <c r="E238" s="184"/>
      <c r="F238" s="184"/>
      <c r="G238" s="184"/>
      <c r="H238" s="184"/>
      <c r="I238" s="184"/>
      <c r="J238" s="184"/>
      <c r="K238" s="184"/>
      <c r="L238" s="184"/>
      <c r="M238" s="184"/>
      <c r="N238" s="184"/>
      <c r="O238" s="184"/>
    </row>
    <row r="239" ht="12.0" customHeight="1">
      <c r="A239" s="184"/>
      <c r="B239" s="184"/>
      <c r="C239" s="184"/>
      <c r="D239" s="184"/>
      <c r="E239" s="184"/>
      <c r="F239" s="184"/>
      <c r="G239" s="184"/>
      <c r="H239" s="184"/>
      <c r="I239" s="184"/>
      <c r="J239" s="184"/>
      <c r="K239" s="184"/>
      <c r="L239" s="184"/>
      <c r="M239" s="184"/>
      <c r="N239" s="184"/>
      <c r="O239" s="184"/>
    </row>
    <row r="240" ht="12.0" customHeight="1">
      <c r="A240" s="184"/>
      <c r="B240" s="184"/>
      <c r="C240" s="184"/>
      <c r="D240" s="184"/>
      <c r="E240" s="184"/>
      <c r="F240" s="184"/>
      <c r="G240" s="184"/>
      <c r="H240" s="184"/>
      <c r="I240" s="184"/>
      <c r="J240" s="184"/>
      <c r="K240" s="184"/>
      <c r="L240" s="184"/>
      <c r="M240" s="184"/>
      <c r="N240" s="184"/>
      <c r="O240" s="184"/>
    </row>
    <row r="241" ht="12.0" customHeight="1">
      <c r="A241" s="184"/>
      <c r="B241" s="184"/>
      <c r="C241" s="184"/>
      <c r="D241" s="184"/>
      <c r="E241" s="184"/>
      <c r="F241" s="184"/>
      <c r="G241" s="184"/>
      <c r="H241" s="184"/>
      <c r="I241" s="184"/>
      <c r="J241" s="184"/>
      <c r="K241" s="184"/>
      <c r="L241" s="184"/>
      <c r="M241" s="184"/>
      <c r="N241" s="184"/>
      <c r="O241" s="184"/>
    </row>
    <row r="242" ht="12.0" customHeight="1">
      <c r="A242" s="184"/>
      <c r="B242" s="184"/>
      <c r="C242" s="184"/>
      <c r="D242" s="184"/>
      <c r="E242" s="184"/>
      <c r="F242" s="184"/>
      <c r="G242" s="184"/>
      <c r="H242" s="184"/>
      <c r="I242" s="184"/>
      <c r="J242" s="184"/>
      <c r="K242" s="184"/>
      <c r="L242" s="184"/>
      <c r="M242" s="184"/>
      <c r="N242" s="184"/>
      <c r="O242" s="184"/>
    </row>
    <row r="243" ht="12.0" customHeight="1">
      <c r="A243" s="184"/>
      <c r="B243" s="184"/>
      <c r="C243" s="184"/>
      <c r="D243" s="184"/>
      <c r="E243" s="184"/>
      <c r="F243" s="184"/>
      <c r="G243" s="184"/>
      <c r="H243" s="184"/>
      <c r="I243" s="184"/>
      <c r="J243" s="184"/>
      <c r="K243" s="184"/>
      <c r="L243" s="184"/>
      <c r="M243" s="184"/>
      <c r="N243" s="184"/>
      <c r="O243" s="184"/>
    </row>
    <row r="244" ht="12.0" customHeight="1">
      <c r="A244" s="184"/>
      <c r="B244" s="184"/>
      <c r="C244" s="184"/>
      <c r="D244" s="184"/>
      <c r="E244" s="184"/>
      <c r="F244" s="184"/>
      <c r="G244" s="184"/>
      <c r="H244" s="184"/>
      <c r="I244" s="184"/>
      <c r="J244" s="184"/>
      <c r="K244" s="184"/>
      <c r="L244" s="184"/>
      <c r="M244" s="184"/>
      <c r="N244" s="184"/>
      <c r="O244" s="184"/>
    </row>
    <row r="245" ht="12.0" customHeight="1">
      <c r="A245" s="184"/>
      <c r="B245" s="184"/>
      <c r="C245" s="184"/>
      <c r="D245" s="184"/>
      <c r="E245" s="184"/>
      <c r="F245" s="184"/>
      <c r="G245" s="184"/>
      <c r="H245" s="184"/>
      <c r="I245" s="184"/>
      <c r="J245" s="184"/>
      <c r="K245" s="184"/>
      <c r="L245" s="184"/>
      <c r="M245" s="184"/>
      <c r="N245" s="184"/>
      <c r="O245" s="184"/>
    </row>
    <row r="246" ht="12.0" customHeight="1">
      <c r="A246" s="184"/>
      <c r="B246" s="184"/>
      <c r="C246" s="184"/>
      <c r="D246" s="184"/>
      <c r="E246" s="184"/>
      <c r="F246" s="184"/>
      <c r="G246" s="184"/>
      <c r="H246" s="184"/>
      <c r="I246" s="184"/>
      <c r="J246" s="184"/>
      <c r="K246" s="184"/>
      <c r="L246" s="184"/>
      <c r="M246" s="184"/>
      <c r="N246" s="184"/>
      <c r="O246" s="184"/>
    </row>
    <row r="247" ht="12.0" customHeight="1">
      <c r="A247" s="184"/>
      <c r="B247" s="184"/>
      <c r="C247" s="184"/>
      <c r="D247" s="184"/>
      <c r="E247" s="184"/>
      <c r="F247" s="184"/>
      <c r="G247" s="184"/>
      <c r="H247" s="184"/>
      <c r="I247" s="184"/>
      <c r="J247" s="184"/>
      <c r="K247" s="184"/>
      <c r="L247" s="184"/>
      <c r="M247" s="184"/>
      <c r="N247" s="184"/>
      <c r="O247" s="184"/>
    </row>
    <row r="248" ht="12.0" customHeight="1">
      <c r="A248" s="184"/>
      <c r="B248" s="184"/>
      <c r="C248" s="184"/>
      <c r="D248" s="184"/>
      <c r="E248" s="184"/>
      <c r="F248" s="184"/>
      <c r="G248" s="184"/>
      <c r="H248" s="184"/>
      <c r="I248" s="184"/>
      <c r="J248" s="184"/>
      <c r="K248" s="184"/>
      <c r="L248" s="184"/>
      <c r="M248" s="184"/>
      <c r="N248" s="184"/>
      <c r="O248" s="184"/>
    </row>
    <row r="249" ht="12.0" customHeight="1">
      <c r="A249" s="184"/>
      <c r="B249" s="184"/>
      <c r="C249" s="184"/>
      <c r="D249" s="184"/>
      <c r="E249" s="184"/>
      <c r="F249" s="184"/>
      <c r="G249" s="184"/>
      <c r="H249" s="184"/>
      <c r="I249" s="184"/>
      <c r="J249" s="184"/>
      <c r="K249" s="184"/>
      <c r="L249" s="184"/>
      <c r="M249" s="184"/>
      <c r="N249" s="184"/>
      <c r="O249" s="184"/>
    </row>
    <row r="250" ht="12.0" customHeight="1">
      <c r="A250" s="184"/>
      <c r="B250" s="184"/>
      <c r="C250" s="184"/>
      <c r="D250" s="184"/>
      <c r="E250" s="184"/>
      <c r="F250" s="184"/>
      <c r="G250" s="184"/>
      <c r="H250" s="184"/>
      <c r="I250" s="184"/>
      <c r="J250" s="184"/>
      <c r="K250" s="184"/>
      <c r="L250" s="184"/>
      <c r="M250" s="184"/>
      <c r="N250" s="184"/>
      <c r="O250" s="184"/>
    </row>
    <row r="251" ht="12.0" customHeight="1">
      <c r="A251" s="184"/>
      <c r="B251" s="184"/>
      <c r="C251" s="184"/>
      <c r="D251" s="184"/>
      <c r="E251" s="184"/>
      <c r="F251" s="184"/>
      <c r="G251" s="184"/>
      <c r="H251" s="184"/>
      <c r="I251" s="184"/>
      <c r="J251" s="184"/>
      <c r="K251" s="184"/>
      <c r="L251" s="184"/>
      <c r="M251" s="184"/>
      <c r="N251" s="184"/>
      <c r="O251" s="184"/>
    </row>
    <row r="252" ht="12.0" customHeight="1">
      <c r="A252" s="184"/>
      <c r="B252" s="184"/>
      <c r="C252" s="184"/>
      <c r="D252" s="184"/>
      <c r="E252" s="184"/>
      <c r="F252" s="184"/>
      <c r="G252" s="184"/>
      <c r="H252" s="184"/>
      <c r="I252" s="184"/>
      <c r="J252" s="184"/>
      <c r="K252" s="184"/>
      <c r="L252" s="184"/>
      <c r="M252" s="184"/>
      <c r="N252" s="184"/>
      <c r="O252" s="184"/>
    </row>
    <row r="253" ht="12.0" customHeight="1">
      <c r="A253" s="184"/>
      <c r="B253" s="184"/>
      <c r="C253" s="184"/>
      <c r="D253" s="184"/>
      <c r="E253" s="184"/>
      <c r="F253" s="184"/>
      <c r="G253" s="184"/>
      <c r="H253" s="184"/>
      <c r="I253" s="184"/>
      <c r="J253" s="184"/>
      <c r="K253" s="184"/>
      <c r="L253" s="184"/>
      <c r="M253" s="184"/>
      <c r="N253" s="184"/>
      <c r="O253" s="184"/>
    </row>
    <row r="254" ht="12.0" customHeight="1">
      <c r="A254" s="184"/>
      <c r="B254" s="184"/>
      <c r="C254" s="184"/>
      <c r="D254" s="184"/>
      <c r="E254" s="184"/>
      <c r="F254" s="184"/>
      <c r="G254" s="184"/>
      <c r="H254" s="184"/>
      <c r="I254" s="184"/>
      <c r="J254" s="184"/>
      <c r="K254" s="184"/>
      <c r="L254" s="184"/>
      <c r="M254" s="184"/>
      <c r="N254" s="184"/>
      <c r="O254" s="184"/>
    </row>
    <row r="255" ht="12.0" customHeight="1">
      <c r="A255" s="184"/>
      <c r="B255" s="184"/>
      <c r="C255" s="184"/>
      <c r="D255" s="184"/>
      <c r="E255" s="184"/>
      <c r="F255" s="184"/>
      <c r="G255" s="184"/>
      <c r="H255" s="184"/>
      <c r="I255" s="184"/>
      <c r="J255" s="184"/>
      <c r="K255" s="184"/>
      <c r="L255" s="184"/>
      <c r="M255" s="184"/>
      <c r="N255" s="184"/>
      <c r="O255" s="184"/>
    </row>
    <row r="256" ht="12.0" customHeight="1">
      <c r="A256" s="184"/>
      <c r="B256" s="184"/>
      <c r="C256" s="184"/>
      <c r="D256" s="184"/>
      <c r="E256" s="184"/>
      <c r="F256" s="184"/>
      <c r="G256" s="184"/>
      <c r="H256" s="184"/>
      <c r="I256" s="184"/>
      <c r="J256" s="184"/>
      <c r="K256" s="184"/>
      <c r="L256" s="184"/>
      <c r="M256" s="184"/>
      <c r="N256" s="184"/>
      <c r="O256" s="184"/>
    </row>
    <row r="257" ht="12.0" customHeight="1">
      <c r="A257" s="184"/>
      <c r="B257" s="184"/>
      <c r="C257" s="184"/>
      <c r="D257" s="184"/>
      <c r="E257" s="184"/>
      <c r="F257" s="184"/>
      <c r="G257" s="184"/>
      <c r="H257" s="184"/>
      <c r="I257" s="184"/>
      <c r="J257" s="184"/>
      <c r="K257" s="184"/>
      <c r="L257" s="184"/>
      <c r="M257" s="184"/>
      <c r="N257" s="184"/>
      <c r="O257" s="184"/>
    </row>
    <row r="258" ht="12.0" customHeight="1">
      <c r="A258" s="184"/>
      <c r="B258" s="184"/>
      <c r="C258" s="184"/>
      <c r="D258" s="184"/>
      <c r="E258" s="184"/>
      <c r="F258" s="184"/>
      <c r="G258" s="184"/>
      <c r="H258" s="184"/>
      <c r="I258" s="184"/>
      <c r="J258" s="184"/>
      <c r="K258" s="184"/>
      <c r="L258" s="184"/>
      <c r="M258" s="184"/>
      <c r="N258" s="184"/>
      <c r="O258" s="184"/>
    </row>
    <row r="259" ht="12.0" customHeight="1">
      <c r="A259" s="184"/>
      <c r="B259" s="184"/>
      <c r="C259" s="184"/>
      <c r="D259" s="184"/>
      <c r="E259" s="184"/>
      <c r="F259" s="184"/>
      <c r="G259" s="184"/>
      <c r="H259" s="184"/>
      <c r="I259" s="184"/>
      <c r="J259" s="184"/>
      <c r="K259" s="184"/>
      <c r="L259" s="184"/>
      <c r="M259" s="184"/>
      <c r="N259" s="184"/>
      <c r="O259" s="184"/>
    </row>
    <row r="260" ht="12.0" customHeight="1">
      <c r="A260" s="184"/>
      <c r="B260" s="184"/>
      <c r="C260" s="184"/>
      <c r="D260" s="184"/>
      <c r="E260" s="184"/>
      <c r="F260" s="184"/>
      <c r="G260" s="184"/>
      <c r="H260" s="184"/>
      <c r="I260" s="184"/>
      <c r="J260" s="184"/>
      <c r="K260" s="184"/>
      <c r="L260" s="184"/>
      <c r="M260" s="184"/>
      <c r="N260" s="184"/>
      <c r="O260" s="184"/>
    </row>
    <row r="261" ht="12.0" customHeight="1">
      <c r="A261" s="184"/>
      <c r="B261" s="184"/>
      <c r="C261" s="184"/>
      <c r="D261" s="184"/>
      <c r="E261" s="184"/>
      <c r="F261" s="184"/>
      <c r="G261" s="184"/>
      <c r="H261" s="184"/>
      <c r="I261" s="184"/>
      <c r="J261" s="184"/>
      <c r="K261" s="184"/>
      <c r="L261" s="184"/>
      <c r="M261" s="184"/>
      <c r="N261" s="184"/>
      <c r="O261" s="184"/>
    </row>
    <row r="262" ht="12.0" customHeight="1">
      <c r="A262" s="184"/>
      <c r="B262" s="184"/>
      <c r="C262" s="184"/>
      <c r="D262" s="184"/>
      <c r="E262" s="184"/>
      <c r="F262" s="184"/>
      <c r="G262" s="184"/>
      <c r="H262" s="184"/>
      <c r="I262" s="184"/>
      <c r="J262" s="184"/>
      <c r="K262" s="184"/>
      <c r="L262" s="184"/>
      <c r="M262" s="184"/>
      <c r="N262" s="184"/>
      <c r="O262" s="184"/>
    </row>
    <row r="263" ht="12.0" customHeight="1">
      <c r="A263" s="184"/>
      <c r="B263" s="184"/>
      <c r="C263" s="184"/>
      <c r="D263" s="184"/>
      <c r="E263" s="184"/>
      <c r="F263" s="184"/>
      <c r="G263" s="184"/>
      <c r="H263" s="184"/>
      <c r="I263" s="184"/>
      <c r="J263" s="184"/>
      <c r="K263" s="184"/>
      <c r="L263" s="184"/>
      <c r="M263" s="184"/>
      <c r="N263" s="184"/>
      <c r="O263" s="184"/>
    </row>
    <row r="264" ht="12.0" customHeight="1">
      <c r="A264" s="184"/>
      <c r="B264" s="184"/>
      <c r="C264" s="184"/>
      <c r="D264" s="184"/>
      <c r="E264" s="184"/>
      <c r="F264" s="184"/>
      <c r="G264" s="184"/>
      <c r="H264" s="184"/>
      <c r="I264" s="184"/>
      <c r="J264" s="184"/>
      <c r="K264" s="184"/>
      <c r="L264" s="184"/>
      <c r="M264" s="184"/>
      <c r="N264" s="184"/>
      <c r="O264" s="184"/>
    </row>
    <row r="265" ht="12.0" customHeight="1">
      <c r="A265" s="184"/>
      <c r="B265" s="184"/>
      <c r="C265" s="184"/>
      <c r="D265" s="184"/>
      <c r="E265" s="184"/>
      <c r="F265" s="184"/>
      <c r="G265" s="184"/>
      <c r="H265" s="184"/>
      <c r="I265" s="184"/>
      <c r="J265" s="184"/>
      <c r="K265" s="184"/>
      <c r="L265" s="184"/>
      <c r="M265" s="184"/>
      <c r="N265" s="184"/>
      <c r="O265" s="184"/>
    </row>
    <row r="266" ht="12.0" customHeight="1">
      <c r="A266" s="184"/>
      <c r="B266" s="184"/>
      <c r="C266" s="184"/>
      <c r="D266" s="184"/>
      <c r="E266" s="184"/>
      <c r="F266" s="184"/>
      <c r="G266" s="184"/>
      <c r="H266" s="184"/>
      <c r="I266" s="184"/>
      <c r="J266" s="184"/>
      <c r="K266" s="184"/>
      <c r="L266" s="184"/>
      <c r="M266" s="184"/>
      <c r="N266" s="184"/>
      <c r="O266" s="184"/>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53">
    <mergeCell ref="D8:I8"/>
    <mergeCell ref="P8:P10"/>
    <mergeCell ref="Q8:Q10"/>
    <mergeCell ref="D9:F9"/>
    <mergeCell ref="G9:I9"/>
    <mergeCell ref="J9:L9"/>
    <mergeCell ref="M9:O9"/>
    <mergeCell ref="A2:I2"/>
    <mergeCell ref="A4:O5"/>
    <mergeCell ref="A6:A10"/>
    <mergeCell ref="B6:O6"/>
    <mergeCell ref="D7:O7"/>
    <mergeCell ref="B8:B10"/>
    <mergeCell ref="C8:C10"/>
    <mergeCell ref="B20:C20"/>
    <mergeCell ref="A24:O24"/>
    <mergeCell ref="B25:C25"/>
    <mergeCell ref="D25:F25"/>
    <mergeCell ref="G25:I25"/>
    <mergeCell ref="J25:L25"/>
    <mergeCell ref="M25:O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57:I57"/>
    <mergeCell ref="J61:K61"/>
    <mergeCell ref="L61:M61"/>
    <mergeCell ref="B65:F65"/>
    <mergeCell ref="B49:C49"/>
    <mergeCell ref="B50:C50"/>
    <mergeCell ref="B51:C51"/>
    <mergeCell ref="B52:C52"/>
    <mergeCell ref="B53:C53"/>
    <mergeCell ref="B54:C54"/>
    <mergeCell ref="B56:I56"/>
  </mergeCells>
  <printOptions/>
  <pageMargins bottom="0.5" footer="0.0" header="0.0" left="0.7" right="0.45" top="0.25"/>
  <pageSetup fitToHeight="0" orientation="landscape"/>
  <headerFooter>
    <oddFooter>&amp;L2017 Six-Year Plan - Academic-Financial Plan&amp;C&amp;P of &amp;RSCHEV - 5/23/17</oddFooter>
  </headerFooter>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5"/>
    <col customWidth="1" hidden="1" min="3" max="3" width="31.5"/>
    <col customWidth="1" min="4" max="4" width="18.5"/>
    <col customWidth="1" min="5" max="5" width="15.5"/>
    <col customWidth="1" min="6" max="6" width="18.5"/>
    <col customWidth="1" min="7" max="11" width="16.5"/>
    <col customWidth="1" min="12" max="12" width="79.63"/>
    <col customWidth="1" min="13" max="13" width="9.88"/>
    <col customWidth="1" min="14" max="30" width="9.13"/>
  </cols>
  <sheetData>
    <row r="1" ht="19.5" customHeight="1">
      <c r="A1" s="69" t="s">
        <v>202</v>
      </c>
      <c r="B1" s="69"/>
      <c r="C1" s="69"/>
      <c r="D1" s="69"/>
      <c r="E1" s="69"/>
      <c r="F1" s="69"/>
      <c r="G1" s="69"/>
      <c r="H1" s="69"/>
      <c r="I1" s="69"/>
      <c r="J1" s="69"/>
      <c r="K1" s="69"/>
      <c r="L1" s="70"/>
      <c r="M1" s="70"/>
      <c r="N1" s="70"/>
      <c r="O1" s="70"/>
      <c r="P1" s="70"/>
      <c r="Q1" s="70"/>
      <c r="R1" s="70"/>
      <c r="S1" s="70"/>
      <c r="T1" s="70"/>
      <c r="U1" s="70"/>
      <c r="V1" s="70"/>
      <c r="W1" s="70"/>
      <c r="X1" s="70"/>
      <c r="Y1" s="70"/>
      <c r="Z1" s="70"/>
      <c r="AA1" s="70"/>
      <c r="AB1" s="70"/>
      <c r="AC1" s="70"/>
      <c r="AD1" s="70"/>
    </row>
    <row r="2" ht="19.5" customHeight="1">
      <c r="A2" s="71" t="str">
        <f>'Institution ID'!C3</f>
        <v>Virginia Commonwealth University</v>
      </c>
      <c r="H2" s="171"/>
      <c r="I2" s="171"/>
      <c r="J2" s="171"/>
      <c r="K2" s="171"/>
      <c r="L2" s="70"/>
      <c r="M2" s="70"/>
      <c r="N2" s="70"/>
      <c r="O2" s="70"/>
      <c r="P2" s="70"/>
      <c r="Q2" s="70"/>
      <c r="R2" s="70"/>
      <c r="S2" s="70"/>
      <c r="T2" s="70"/>
      <c r="U2" s="70"/>
      <c r="V2" s="70"/>
      <c r="W2" s="70"/>
      <c r="X2" s="70"/>
      <c r="Y2" s="70"/>
      <c r="Z2" s="70"/>
      <c r="AA2" s="70"/>
      <c r="AB2" s="70"/>
      <c r="AC2" s="70"/>
      <c r="AD2" s="70"/>
    </row>
    <row r="3" ht="30.0" customHeight="1">
      <c r="A3" s="243" t="s">
        <v>203</v>
      </c>
      <c r="M3" s="244"/>
      <c r="N3" s="244"/>
      <c r="O3" s="244"/>
      <c r="P3" s="244"/>
      <c r="Q3" s="244"/>
      <c r="R3" s="244"/>
      <c r="S3" s="244"/>
      <c r="T3" s="244"/>
      <c r="U3" s="244"/>
      <c r="V3" s="244"/>
      <c r="W3" s="244"/>
      <c r="X3" s="244"/>
      <c r="Y3" s="244"/>
      <c r="Z3" s="244"/>
      <c r="AA3" s="244"/>
      <c r="AB3" s="244"/>
      <c r="AC3" s="244"/>
      <c r="AD3" s="244"/>
    </row>
    <row r="4" ht="60.0" customHeight="1">
      <c r="A4" s="40"/>
      <c r="B4" s="40"/>
      <c r="C4" s="40"/>
      <c r="D4" s="40"/>
      <c r="E4" s="40"/>
      <c r="F4" s="40"/>
      <c r="G4" s="40"/>
      <c r="H4" s="40"/>
      <c r="I4" s="40"/>
      <c r="J4" s="40"/>
      <c r="K4" s="40"/>
      <c r="L4" s="40"/>
      <c r="M4" s="244"/>
      <c r="N4" s="244"/>
      <c r="O4" s="244"/>
      <c r="P4" s="244"/>
      <c r="Q4" s="244"/>
      <c r="R4" s="244"/>
      <c r="S4" s="244"/>
      <c r="T4" s="244"/>
      <c r="U4" s="244"/>
      <c r="V4" s="244"/>
      <c r="W4" s="244"/>
      <c r="X4" s="244"/>
      <c r="Y4" s="244"/>
      <c r="Z4" s="244"/>
      <c r="AA4" s="244"/>
      <c r="AB4" s="244"/>
      <c r="AC4" s="244"/>
      <c r="AD4" s="244"/>
    </row>
    <row r="5">
      <c r="A5" s="245" t="s">
        <v>122</v>
      </c>
      <c r="B5" s="246" t="s">
        <v>204</v>
      </c>
      <c r="C5" s="73"/>
      <c r="D5" s="73"/>
      <c r="E5" s="73"/>
      <c r="F5" s="73"/>
      <c r="G5" s="73"/>
      <c r="H5" s="73"/>
      <c r="I5" s="73"/>
      <c r="J5" s="73"/>
      <c r="K5" s="74"/>
      <c r="L5" s="247" t="s">
        <v>205</v>
      </c>
      <c r="M5" s="70"/>
      <c r="N5" s="70"/>
      <c r="O5" s="70"/>
      <c r="P5" s="70"/>
      <c r="Q5" s="70"/>
      <c r="R5" s="70"/>
      <c r="S5" s="70"/>
      <c r="T5" s="70"/>
      <c r="U5" s="70"/>
      <c r="V5" s="70"/>
      <c r="W5" s="70"/>
      <c r="X5" s="70"/>
      <c r="Y5" s="70"/>
      <c r="Z5" s="70"/>
      <c r="AA5" s="70"/>
      <c r="AB5" s="70"/>
      <c r="AC5" s="70"/>
      <c r="AD5" s="70"/>
    </row>
    <row r="6">
      <c r="A6" s="248"/>
      <c r="B6" s="249"/>
      <c r="C6" s="250"/>
      <c r="D6" s="246" t="s">
        <v>124</v>
      </c>
      <c r="E6" s="73"/>
      <c r="F6" s="73"/>
      <c r="G6" s="73"/>
      <c r="H6" s="73"/>
      <c r="I6" s="73"/>
      <c r="J6" s="73"/>
      <c r="K6" s="74"/>
      <c r="L6" s="251"/>
      <c r="M6" s="70"/>
      <c r="N6" s="70"/>
      <c r="O6" s="70"/>
      <c r="P6" s="70"/>
      <c r="Q6" s="70"/>
      <c r="R6" s="70"/>
      <c r="S6" s="70"/>
      <c r="T6" s="70"/>
      <c r="U6" s="70"/>
      <c r="V6" s="70"/>
      <c r="W6" s="70"/>
      <c r="X6" s="70"/>
      <c r="Y6" s="70"/>
      <c r="Z6" s="70"/>
      <c r="AA6" s="70"/>
      <c r="AB6" s="70"/>
      <c r="AC6" s="70"/>
      <c r="AD6" s="70"/>
    </row>
    <row r="7">
      <c r="A7" s="248"/>
      <c r="B7" s="252" t="s">
        <v>206</v>
      </c>
      <c r="C7" s="253" t="s">
        <v>128</v>
      </c>
      <c r="D7" s="254"/>
      <c r="E7" s="255"/>
      <c r="F7" s="255"/>
      <c r="G7" s="255"/>
      <c r="H7" s="255"/>
      <c r="I7" s="255"/>
      <c r="J7" s="255"/>
      <c r="K7" s="256"/>
      <c r="L7" s="251"/>
      <c r="M7" s="70"/>
      <c r="N7" s="70"/>
      <c r="O7" s="70"/>
      <c r="P7" s="70"/>
      <c r="Q7" s="70"/>
      <c r="R7" s="70"/>
      <c r="S7" s="70"/>
      <c r="T7" s="70"/>
      <c r="U7" s="70"/>
      <c r="V7" s="70"/>
      <c r="W7" s="70"/>
      <c r="X7" s="70"/>
      <c r="Y7" s="70"/>
      <c r="Z7" s="70"/>
      <c r="AA7" s="70"/>
      <c r="AB7" s="70"/>
      <c r="AC7" s="70"/>
      <c r="AD7" s="70"/>
    </row>
    <row r="8">
      <c r="A8" s="248"/>
      <c r="B8" s="143"/>
      <c r="C8" s="143"/>
      <c r="D8" s="246" t="s">
        <v>131</v>
      </c>
      <c r="E8" s="74"/>
      <c r="F8" s="246" t="s">
        <v>132</v>
      </c>
      <c r="G8" s="74"/>
      <c r="H8" s="246" t="s">
        <v>133</v>
      </c>
      <c r="I8" s="74"/>
      <c r="J8" s="246" t="s">
        <v>134</v>
      </c>
      <c r="K8" s="74"/>
      <c r="L8" s="251"/>
      <c r="M8" s="70"/>
      <c r="N8" s="70"/>
      <c r="O8" s="70"/>
      <c r="P8" s="70"/>
      <c r="Q8" s="70"/>
      <c r="R8" s="70"/>
      <c r="S8" s="70"/>
      <c r="T8" s="70"/>
      <c r="U8" s="70"/>
      <c r="V8" s="70"/>
      <c r="W8" s="70"/>
      <c r="X8" s="70"/>
      <c r="Y8" s="70"/>
      <c r="Z8" s="70"/>
      <c r="AA8" s="70"/>
      <c r="AB8" s="70"/>
      <c r="AC8" s="70"/>
      <c r="AD8" s="70"/>
    </row>
    <row r="9">
      <c r="A9" s="257"/>
      <c r="B9" s="81"/>
      <c r="C9" s="81"/>
      <c r="D9" s="258" t="s">
        <v>135</v>
      </c>
      <c r="E9" s="83" t="s">
        <v>207</v>
      </c>
      <c r="F9" s="258" t="s">
        <v>135</v>
      </c>
      <c r="G9" s="83" t="s">
        <v>207</v>
      </c>
      <c r="H9" s="259" t="s">
        <v>135</v>
      </c>
      <c r="I9" s="260" t="s">
        <v>207</v>
      </c>
      <c r="J9" s="259" t="s">
        <v>135</v>
      </c>
      <c r="K9" s="261" t="s">
        <v>207</v>
      </c>
      <c r="L9" s="262"/>
      <c r="M9" s="70"/>
      <c r="N9" s="70"/>
      <c r="O9" s="70"/>
      <c r="P9" s="70"/>
      <c r="Q9" s="70"/>
      <c r="R9" s="70"/>
      <c r="S9" s="70"/>
      <c r="T9" s="70"/>
      <c r="U9" s="70"/>
      <c r="V9" s="70"/>
      <c r="W9" s="70"/>
      <c r="X9" s="70"/>
      <c r="Y9" s="70"/>
      <c r="Z9" s="70"/>
      <c r="AA9" s="70"/>
      <c r="AB9" s="70"/>
      <c r="AC9" s="70"/>
      <c r="AD9" s="70"/>
    </row>
    <row r="10">
      <c r="A10" s="263" t="s">
        <v>208</v>
      </c>
      <c r="B10" s="167" t="s">
        <v>138</v>
      </c>
      <c r="C10" s="167" t="s">
        <v>139</v>
      </c>
      <c r="D10" s="167">
        <v>8000000.0</v>
      </c>
      <c r="E10" s="167">
        <v>7333200.0</v>
      </c>
      <c r="F10" s="167">
        <v>1.2E7</v>
      </c>
      <c r="G10" s="167">
        <v>7333200.0</v>
      </c>
      <c r="H10" s="167"/>
      <c r="I10" s="167"/>
      <c r="J10" s="167"/>
      <c r="K10" s="167"/>
      <c r="L10" s="264" t="s">
        <v>209</v>
      </c>
      <c r="M10" s="70"/>
      <c r="N10" s="70"/>
      <c r="O10" s="70"/>
      <c r="P10" s="70"/>
      <c r="Q10" s="70"/>
      <c r="R10" s="70"/>
      <c r="S10" s="70"/>
      <c r="T10" s="70"/>
      <c r="U10" s="70"/>
      <c r="V10" s="70"/>
      <c r="W10" s="70"/>
      <c r="X10" s="70"/>
      <c r="Y10" s="70"/>
      <c r="Z10" s="70"/>
      <c r="AA10" s="70"/>
      <c r="AB10" s="70"/>
      <c r="AC10" s="70"/>
      <c r="AD10" s="70"/>
    </row>
    <row r="11">
      <c r="A11" s="263" t="s">
        <v>208</v>
      </c>
      <c r="B11" s="167" t="s">
        <v>142</v>
      </c>
      <c r="C11" s="167" t="s">
        <v>143</v>
      </c>
      <c r="D11" s="167">
        <v>4053700.0</v>
      </c>
      <c r="E11" s="167">
        <v>4053700.0</v>
      </c>
      <c r="F11" s="167">
        <v>4377900.0</v>
      </c>
      <c r="G11" s="167">
        <v>4053700.0</v>
      </c>
      <c r="H11" s="167">
        <v>0.0</v>
      </c>
      <c r="I11" s="167">
        <v>0.0</v>
      </c>
      <c r="J11" s="167">
        <v>0.0</v>
      </c>
      <c r="K11" s="167">
        <v>0.0</v>
      </c>
      <c r="L11" s="265"/>
      <c r="M11" s="70"/>
      <c r="N11" s="70"/>
      <c r="O11" s="70"/>
      <c r="P11" s="70"/>
      <c r="Q11" s="70"/>
      <c r="R11" s="70"/>
      <c r="S11" s="70"/>
      <c r="T11" s="70"/>
      <c r="U11" s="70"/>
      <c r="V11" s="70"/>
      <c r="W11" s="70"/>
      <c r="X11" s="70"/>
      <c r="Y11" s="70"/>
      <c r="Z11" s="70"/>
      <c r="AA11" s="70"/>
      <c r="AB11" s="70"/>
      <c r="AC11" s="70"/>
      <c r="AD11" s="70"/>
    </row>
    <row r="12">
      <c r="A12" s="263" t="s">
        <v>210</v>
      </c>
      <c r="B12" s="167" t="s">
        <v>211</v>
      </c>
      <c r="C12" s="167" t="s">
        <v>212</v>
      </c>
      <c r="D12" s="167">
        <v>5443900.0</v>
      </c>
      <c r="E12" s="167">
        <v>2613100.0</v>
      </c>
      <c r="F12" s="167">
        <v>1.37751E7</v>
      </c>
      <c r="G12" s="167">
        <v>2613100.0</v>
      </c>
      <c r="H12" s="167"/>
      <c r="I12" s="167"/>
      <c r="J12" s="167"/>
      <c r="K12" s="167"/>
      <c r="L12" s="265"/>
      <c r="M12" s="70"/>
      <c r="N12" s="70"/>
      <c r="O12" s="70"/>
      <c r="P12" s="70"/>
      <c r="Q12" s="70"/>
      <c r="R12" s="70"/>
      <c r="S12" s="70"/>
      <c r="T12" s="70"/>
      <c r="U12" s="70"/>
      <c r="V12" s="70"/>
      <c r="W12" s="70"/>
      <c r="X12" s="70"/>
      <c r="Y12" s="70"/>
      <c r="Z12" s="70"/>
      <c r="AA12" s="70"/>
      <c r="AB12" s="70"/>
      <c r="AC12" s="70"/>
      <c r="AD12" s="70"/>
    </row>
    <row r="13">
      <c r="A13" s="263" t="s">
        <v>210</v>
      </c>
      <c r="B13" s="167" t="s">
        <v>213</v>
      </c>
      <c r="C13" s="167" t="s">
        <v>212</v>
      </c>
      <c r="D13" s="167"/>
      <c r="E13" s="167"/>
      <c r="F13" s="167"/>
      <c r="G13" s="167"/>
      <c r="H13" s="167"/>
      <c r="I13" s="167"/>
      <c r="J13" s="167"/>
      <c r="K13" s="167"/>
      <c r="L13" s="265"/>
      <c r="M13" s="70"/>
      <c r="N13" s="70"/>
      <c r="O13" s="70"/>
      <c r="P13" s="70"/>
      <c r="Q13" s="70"/>
      <c r="R13" s="70"/>
      <c r="S13" s="70"/>
      <c r="T13" s="70"/>
      <c r="U13" s="70"/>
      <c r="V13" s="70"/>
      <c r="W13" s="70"/>
      <c r="X13" s="70"/>
      <c r="Y13" s="70"/>
      <c r="Z13" s="70"/>
      <c r="AA13" s="70"/>
      <c r="AB13" s="70"/>
      <c r="AC13" s="70"/>
      <c r="AD13" s="70"/>
    </row>
    <row r="14">
      <c r="A14" s="263" t="s">
        <v>214</v>
      </c>
      <c r="B14" s="167" t="s">
        <v>150</v>
      </c>
      <c r="C14" s="167" t="s">
        <v>151</v>
      </c>
      <c r="D14" s="167">
        <v>1000000.0</v>
      </c>
      <c r="E14" s="167">
        <v>1000000.0</v>
      </c>
      <c r="F14" s="167">
        <v>2000000.0</v>
      </c>
      <c r="G14" s="167">
        <v>1000000.0</v>
      </c>
      <c r="H14" s="167">
        <v>0.0</v>
      </c>
      <c r="I14" s="167">
        <v>0.0</v>
      </c>
      <c r="J14" s="167">
        <v>0.0</v>
      </c>
      <c r="K14" s="167">
        <v>0.0</v>
      </c>
      <c r="L14" s="266"/>
      <c r="M14" s="70"/>
      <c r="N14" s="70"/>
      <c r="O14" s="70"/>
      <c r="P14" s="70"/>
      <c r="Q14" s="70"/>
      <c r="R14" s="70"/>
      <c r="S14" s="70"/>
      <c r="T14" s="70"/>
      <c r="U14" s="70"/>
      <c r="V14" s="70"/>
      <c r="W14" s="70"/>
      <c r="X14" s="70"/>
      <c r="Y14" s="70"/>
      <c r="Z14" s="70"/>
      <c r="AA14" s="70"/>
      <c r="AB14" s="70"/>
      <c r="AC14" s="70"/>
      <c r="AD14" s="70"/>
    </row>
    <row r="15">
      <c r="A15" s="263">
        <v>2.0</v>
      </c>
      <c r="B15" s="167" t="s">
        <v>215</v>
      </c>
      <c r="C15" s="167" t="s">
        <v>216</v>
      </c>
      <c r="D15" s="167"/>
      <c r="E15" s="167"/>
      <c r="F15" s="167"/>
      <c r="G15" s="167"/>
      <c r="H15" s="167"/>
      <c r="I15" s="167"/>
      <c r="J15" s="167">
        <v>1.5E7</v>
      </c>
      <c r="K15" s="167">
        <v>1.5E7</v>
      </c>
      <c r="L15" s="267" t="s">
        <v>217</v>
      </c>
      <c r="M15" s="70"/>
      <c r="N15" s="70"/>
      <c r="O15" s="70"/>
      <c r="P15" s="70"/>
      <c r="Q15" s="70"/>
      <c r="R15" s="70"/>
      <c r="S15" s="70"/>
      <c r="T15" s="70"/>
      <c r="U15" s="70"/>
      <c r="V15" s="70"/>
      <c r="W15" s="70"/>
      <c r="X15" s="70"/>
      <c r="Y15" s="70"/>
      <c r="Z15" s="70"/>
      <c r="AA15" s="70"/>
      <c r="AB15" s="70"/>
      <c r="AC15" s="70"/>
      <c r="AD15" s="70"/>
    </row>
    <row r="16">
      <c r="A16" s="263">
        <v>2.0</v>
      </c>
      <c r="B16" s="167" t="s">
        <v>218</v>
      </c>
      <c r="C16" s="167"/>
      <c r="D16" s="167"/>
      <c r="E16" s="167"/>
      <c r="F16" s="167"/>
      <c r="G16" s="167"/>
      <c r="H16" s="167"/>
      <c r="I16" s="167"/>
      <c r="J16" s="167">
        <v>5000000.0</v>
      </c>
      <c r="K16" s="167">
        <v>5000000.0</v>
      </c>
      <c r="L16" s="81"/>
      <c r="M16" s="70"/>
      <c r="N16" s="70"/>
      <c r="O16" s="70"/>
      <c r="P16" s="70"/>
      <c r="Q16" s="70"/>
      <c r="R16" s="70"/>
      <c r="S16" s="70"/>
      <c r="T16" s="70"/>
      <c r="U16" s="70"/>
      <c r="V16" s="70"/>
      <c r="W16" s="70"/>
      <c r="X16" s="70"/>
      <c r="Y16" s="70"/>
      <c r="Z16" s="70"/>
      <c r="AA16" s="70"/>
      <c r="AB16" s="70"/>
      <c r="AC16" s="70"/>
      <c r="AD16" s="70"/>
    </row>
    <row r="17">
      <c r="A17" s="263">
        <v>3.0</v>
      </c>
      <c r="B17" s="167" t="s">
        <v>219</v>
      </c>
      <c r="C17" s="167"/>
      <c r="D17" s="167"/>
      <c r="E17" s="167"/>
      <c r="F17" s="167"/>
      <c r="G17" s="167"/>
      <c r="H17" s="167"/>
      <c r="I17" s="167"/>
      <c r="J17" s="167">
        <v>6791433.0</v>
      </c>
      <c r="K17" s="167">
        <v>6791433.0</v>
      </c>
      <c r="L17" s="268" t="s">
        <v>220</v>
      </c>
      <c r="M17" s="70"/>
      <c r="N17" s="70"/>
      <c r="O17" s="70"/>
      <c r="P17" s="70"/>
      <c r="Q17" s="70"/>
      <c r="R17" s="70"/>
      <c r="S17" s="70"/>
      <c r="T17" s="70"/>
      <c r="U17" s="70"/>
      <c r="V17" s="70"/>
      <c r="W17" s="70"/>
      <c r="X17" s="70"/>
      <c r="Y17" s="70"/>
      <c r="Z17" s="70"/>
      <c r="AA17" s="70"/>
      <c r="AB17" s="70"/>
      <c r="AC17" s="70"/>
      <c r="AD17" s="70"/>
    </row>
    <row r="18">
      <c r="A18" s="263">
        <v>3.0</v>
      </c>
      <c r="B18" s="167" t="s">
        <v>221</v>
      </c>
      <c r="C18" s="167"/>
      <c r="D18" s="167"/>
      <c r="E18" s="167"/>
      <c r="F18" s="167"/>
      <c r="G18" s="167"/>
      <c r="H18" s="167"/>
      <c r="I18" s="167"/>
      <c r="J18" s="167">
        <v>1.0056567E7</v>
      </c>
      <c r="K18" s="167">
        <v>1.0056567E7</v>
      </c>
      <c r="L18" s="268" t="s">
        <v>222</v>
      </c>
      <c r="M18" s="70"/>
      <c r="N18" s="70"/>
      <c r="O18" s="70"/>
      <c r="P18" s="70"/>
      <c r="Q18" s="70"/>
      <c r="R18" s="70"/>
      <c r="S18" s="70"/>
      <c r="T18" s="70"/>
      <c r="U18" s="70"/>
      <c r="V18" s="70"/>
      <c r="W18" s="70"/>
      <c r="X18" s="70"/>
      <c r="Y18" s="70"/>
      <c r="Z18" s="70"/>
      <c r="AA18" s="70"/>
      <c r="AB18" s="70"/>
      <c r="AC18" s="70"/>
      <c r="AD18" s="70"/>
    </row>
    <row r="19">
      <c r="A19" s="263">
        <v>4.0</v>
      </c>
      <c r="B19" s="167" t="s">
        <v>223</v>
      </c>
      <c r="C19" s="167" t="s">
        <v>224</v>
      </c>
      <c r="D19" s="167">
        <v>2500000.0</v>
      </c>
      <c r="E19" s="167">
        <v>2500000.0</v>
      </c>
      <c r="F19" s="167">
        <v>2500000.0</v>
      </c>
      <c r="G19" s="167">
        <v>2500000.0</v>
      </c>
      <c r="H19" s="167"/>
      <c r="I19" s="167"/>
      <c r="J19" s="167">
        <v>2500000.0</v>
      </c>
      <c r="K19" s="167">
        <v>2500000.0</v>
      </c>
      <c r="L19" s="268" t="s">
        <v>225</v>
      </c>
      <c r="M19" s="70"/>
      <c r="N19" s="70"/>
      <c r="O19" s="70"/>
      <c r="P19" s="70"/>
      <c r="Q19" s="70"/>
      <c r="R19" s="70"/>
      <c r="S19" s="70"/>
      <c r="T19" s="70"/>
      <c r="U19" s="70"/>
      <c r="V19" s="70"/>
      <c r="W19" s="70"/>
      <c r="X19" s="70"/>
      <c r="Y19" s="70"/>
      <c r="Z19" s="70"/>
      <c r="AA19" s="70"/>
      <c r="AB19" s="70"/>
      <c r="AC19" s="70"/>
      <c r="AD19" s="70"/>
    </row>
    <row r="20">
      <c r="A20" s="263">
        <v>5.0</v>
      </c>
      <c r="B20" s="167" t="s">
        <v>226</v>
      </c>
      <c r="C20" s="167" t="s">
        <v>224</v>
      </c>
      <c r="D20" s="167">
        <v>5000000.0</v>
      </c>
      <c r="E20" s="167">
        <v>5000000.0</v>
      </c>
      <c r="F20" s="167">
        <v>5000000.0</v>
      </c>
      <c r="G20" s="167">
        <v>5000000.0</v>
      </c>
      <c r="H20" s="167"/>
      <c r="I20" s="167"/>
      <c r="J20" s="167"/>
      <c r="K20" s="167"/>
      <c r="L20" s="268" t="s">
        <v>227</v>
      </c>
      <c r="M20" s="70"/>
      <c r="N20" s="70"/>
      <c r="O20" s="70"/>
      <c r="P20" s="70"/>
      <c r="Q20" s="70"/>
      <c r="R20" s="70"/>
      <c r="S20" s="70"/>
      <c r="T20" s="70"/>
      <c r="U20" s="70"/>
      <c r="V20" s="70"/>
      <c r="W20" s="70"/>
      <c r="X20" s="70"/>
      <c r="Y20" s="70"/>
      <c r="Z20" s="70"/>
      <c r="AA20" s="70"/>
      <c r="AB20" s="70"/>
      <c r="AC20" s="70"/>
      <c r="AD20" s="70"/>
    </row>
    <row r="21" ht="15.75" customHeight="1">
      <c r="A21" s="269"/>
      <c r="B21" s="269"/>
      <c r="C21" s="270"/>
      <c r="D21" s="271">
        <f t="shared" ref="D21:K21" si="1">SUM(D10:D20)</f>
        <v>25997600</v>
      </c>
      <c r="E21" s="271">
        <f t="shared" si="1"/>
        <v>22500000</v>
      </c>
      <c r="F21" s="271">
        <f t="shared" si="1"/>
        <v>39653000</v>
      </c>
      <c r="G21" s="271">
        <f t="shared" si="1"/>
        <v>22500000</v>
      </c>
      <c r="H21" s="271">
        <f t="shared" si="1"/>
        <v>0</v>
      </c>
      <c r="I21" s="271">
        <f t="shared" si="1"/>
        <v>0</v>
      </c>
      <c r="J21" s="271">
        <f t="shared" si="1"/>
        <v>39348000</v>
      </c>
      <c r="K21" s="271">
        <f t="shared" si="1"/>
        <v>39348000</v>
      </c>
      <c r="L21" s="269"/>
      <c r="M21" s="70"/>
      <c r="N21" s="70"/>
      <c r="O21" s="70"/>
      <c r="P21" s="70"/>
      <c r="Q21" s="70"/>
      <c r="R21" s="70"/>
      <c r="S21" s="70"/>
      <c r="T21" s="70"/>
      <c r="U21" s="70"/>
      <c r="V21" s="70"/>
      <c r="W21" s="70"/>
      <c r="X21" s="70"/>
      <c r="Y21" s="70"/>
      <c r="Z21" s="70"/>
      <c r="AA21" s="70"/>
      <c r="AB21" s="70"/>
      <c r="AC21" s="70"/>
      <c r="AD21" s="70"/>
    </row>
    <row r="22" ht="12.0" customHeight="1">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ht="12.0" customHeight="1">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ht="12.0" customHeight="1">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ht="12.0" customHeight="1">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ht="12.0" customHeight="1">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ht="12.0" customHeight="1">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ht="12.0" customHeigh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ht="12.0"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ht="12.0"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ht="12.0"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ht="12.0"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ht="12.0"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ht="12.0" customHeight="1">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ht="12.0" customHeight="1">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row>
    <row r="36" ht="12.0"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row>
    <row r="37" ht="12.0"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row>
    <row r="38" ht="12.0"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row>
    <row r="39" ht="12.0"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row>
    <row r="40" ht="12.0"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row>
    <row r="41" ht="12.0"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row>
    <row r="42" ht="12.0"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row>
    <row r="43" ht="12.0"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row>
    <row r="44" ht="12.0" customHeight="1">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row>
    <row r="45" ht="12.0" customHeigh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row>
    <row r="46" ht="12.0"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row>
    <row r="47" ht="12.0"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row>
    <row r="48" ht="12.0"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row>
    <row r="49" ht="12.0"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row>
    <row r="50" ht="12.0"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row>
    <row r="51" ht="12.0"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row>
    <row r="52" ht="12.0"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row>
    <row r="53" ht="12.0"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row>
    <row r="54" ht="12.0"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ht="12.0"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row>
    <row r="56" ht="12.0"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row>
    <row r="57" ht="12.0"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row>
    <row r="58" ht="12.0"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row>
    <row r="59" ht="12.0"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row>
    <row r="60" ht="12.0"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row>
    <row r="61" ht="12.0"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row>
    <row r="62" ht="12.0"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row>
    <row r="63" ht="12.0"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row>
    <row r="64" ht="12.0"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ht="12.0"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ht="12.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row>
    <row r="67" ht="12.0"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row>
    <row r="68" ht="12.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row>
    <row r="69" ht="12.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row>
    <row r="70" ht="12.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ht="12.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ht="12.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row>
    <row r="73" ht="12.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row>
    <row r="74" ht="12.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row>
    <row r="75" ht="12.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row>
    <row r="76" ht="12.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row>
    <row r="77" ht="12.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row>
    <row r="78" ht="12.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row>
    <row r="79" ht="12.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row>
    <row r="80" ht="12.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row>
    <row r="81" ht="12.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row>
    <row r="82" ht="12.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row>
    <row r="83" ht="12.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row>
    <row r="84" ht="12.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row>
    <row r="85" ht="12.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row>
    <row r="86" ht="12.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row>
    <row r="87" ht="12.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row>
    <row r="88" ht="12.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row>
    <row r="89" ht="12.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row>
    <row r="90" ht="12.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row>
    <row r="91" ht="12.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row>
    <row r="92" ht="12.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row>
    <row r="93" ht="12.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row>
    <row r="94" ht="12.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row>
    <row r="95" ht="12.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row>
    <row r="96" ht="12.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row>
    <row r="97" ht="12.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row>
    <row r="98" ht="12.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row>
    <row r="99" ht="12.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row>
    <row r="100" ht="12.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row>
    <row r="101" ht="12.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row>
    <row r="102" ht="12.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row>
    <row r="103" ht="12.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row>
    <row r="104" ht="12.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row>
    <row r="105" ht="12.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row>
    <row r="106" ht="12.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row>
    <row r="107" ht="12.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row>
    <row r="108" ht="12.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row>
    <row r="109" ht="12.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row>
    <row r="110" ht="12.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row>
    <row r="111" ht="12.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row>
    <row r="112" ht="12.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row>
    <row r="113" ht="12.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row>
    <row r="114" ht="12.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row>
    <row r="115" ht="12.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row>
    <row r="116" ht="12.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row>
    <row r="117" ht="12.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row>
    <row r="118" ht="12.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row>
    <row r="119" ht="12.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row>
    <row r="120" ht="12.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row>
    <row r="121" ht="12.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row>
    <row r="122" ht="12.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row>
    <row r="123" ht="12.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row>
    <row r="124" ht="12.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row>
    <row r="125" ht="12.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row>
    <row r="126" ht="12.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row>
    <row r="127" ht="12.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row>
    <row r="128" ht="12.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row>
    <row r="129" ht="12.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row>
    <row r="130" ht="12.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row>
    <row r="131" ht="12.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row>
    <row r="132" ht="12.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row>
    <row r="133" ht="12.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row>
    <row r="134" ht="12.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row>
    <row r="135" ht="12.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row>
    <row r="136" ht="12.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row>
    <row r="137" ht="12.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row>
    <row r="138" ht="12.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row>
    <row r="139" ht="12.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row>
    <row r="140" ht="12.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row>
    <row r="141" ht="12.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row>
    <row r="142" ht="12.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row>
    <row r="143" ht="12.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row>
    <row r="144" ht="12.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row>
    <row r="145" ht="12.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row>
    <row r="146" ht="12.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row>
    <row r="147" ht="12.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row>
    <row r="148" ht="12.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row>
    <row r="149" ht="12.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row>
    <row r="150" ht="12.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row>
    <row r="151" ht="12.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row>
    <row r="152" ht="12.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row>
    <row r="153" ht="12.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row>
    <row r="154" ht="12.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row>
    <row r="155" ht="12.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row>
    <row r="156" ht="12.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row>
    <row r="157" ht="12.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row>
    <row r="158" ht="12.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row>
    <row r="159" ht="12.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row>
    <row r="160" ht="12.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row>
    <row r="161" ht="12.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row>
    <row r="162" ht="12.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row>
    <row r="163" ht="12.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row>
    <row r="164" ht="12.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row>
    <row r="165" ht="12.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row>
    <row r="166" ht="12.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row>
    <row r="167" ht="12.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row>
    <row r="168" ht="12.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row>
    <row r="169" ht="12.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row>
    <row r="170" ht="12.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row>
    <row r="171" ht="12.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row>
    <row r="172" ht="12.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row>
    <row r="173" ht="12.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row>
    <row r="174" ht="12.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row>
    <row r="175" ht="12.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row>
    <row r="176" ht="12.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row>
    <row r="177" ht="12.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row>
    <row r="178" ht="12.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row>
    <row r="179" ht="12.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row>
    <row r="180" ht="12.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row>
    <row r="181" ht="12.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row>
    <row r="182" ht="12.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row>
    <row r="183" ht="12.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row>
    <row r="184" ht="12.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row>
    <row r="185" ht="12.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row>
    <row r="186" ht="12.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row>
    <row r="187" ht="12.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row>
    <row r="188" ht="12.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row>
    <row r="189" ht="12.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row>
    <row r="190" ht="12.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row>
    <row r="191" ht="12.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row>
    <row r="192" ht="12.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row>
    <row r="193" ht="12.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row>
    <row r="194" ht="12.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row>
    <row r="195" ht="12.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row>
    <row r="196" ht="12.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row>
    <row r="197" ht="12.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row>
    <row r="198" ht="12.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row>
    <row r="199" ht="12.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row>
    <row r="200" ht="12.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row>
    <row r="201" ht="12.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row>
    <row r="202" ht="12.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C7:C9"/>
    <mergeCell ref="D8:E8"/>
    <mergeCell ref="F8:G8"/>
    <mergeCell ref="H8:I8"/>
    <mergeCell ref="L10:L14"/>
    <mergeCell ref="L15:L16"/>
    <mergeCell ref="A2:G2"/>
    <mergeCell ref="A3:L4"/>
    <mergeCell ref="A5:A9"/>
    <mergeCell ref="B5:K5"/>
    <mergeCell ref="L5:L9"/>
    <mergeCell ref="D6:K6"/>
    <mergeCell ref="B7:B9"/>
    <mergeCell ref="J8:K8"/>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5"/>
    <col customWidth="1" min="6" max="8" width="15.5"/>
    <col customWidth="1" min="9" max="11" width="9.13"/>
    <col customWidth="1" min="12" max="19" width="15.63"/>
    <col customWidth="1" min="20" max="26" width="9.13"/>
  </cols>
  <sheetData>
    <row r="1" ht="19.5" customHeight="1">
      <c r="A1" s="69" t="s">
        <v>228</v>
      </c>
      <c r="B1" s="69"/>
      <c r="C1" s="69"/>
      <c r="D1" s="69"/>
      <c r="E1" s="69"/>
      <c r="F1" s="70"/>
      <c r="G1" s="70"/>
      <c r="H1" s="70"/>
      <c r="I1" s="70"/>
      <c r="J1" s="70"/>
      <c r="K1" s="70"/>
      <c r="L1" s="70"/>
      <c r="M1" s="70"/>
      <c r="N1" s="70"/>
      <c r="O1" s="70"/>
      <c r="P1" s="70"/>
      <c r="Q1" s="70"/>
      <c r="R1" s="70"/>
      <c r="S1" s="70"/>
      <c r="T1" s="70"/>
      <c r="U1" s="70"/>
      <c r="V1" s="70"/>
      <c r="W1" s="70"/>
      <c r="X1" s="70"/>
      <c r="Y1" s="70"/>
      <c r="Z1" s="70"/>
    </row>
    <row r="2" ht="19.5" customHeight="1">
      <c r="A2" s="34" t="str">
        <f>'Institution ID'!C3</f>
        <v>Virginia Commonwealth University</v>
      </c>
      <c r="F2" s="70"/>
      <c r="G2" s="70"/>
      <c r="H2" s="70"/>
      <c r="I2" s="70"/>
      <c r="J2" s="70"/>
      <c r="K2" s="70"/>
      <c r="L2" s="70"/>
      <c r="M2" s="70"/>
      <c r="N2" s="70"/>
      <c r="O2" s="70"/>
      <c r="P2" s="70"/>
      <c r="Q2" s="70"/>
      <c r="R2" s="70"/>
      <c r="S2" s="70"/>
      <c r="T2" s="70"/>
      <c r="U2" s="70"/>
      <c r="V2" s="70"/>
      <c r="W2" s="70"/>
      <c r="X2" s="70"/>
      <c r="Y2" s="70"/>
      <c r="Z2" s="70"/>
    </row>
    <row r="3" ht="70.5" customHeight="1">
      <c r="A3" s="272" t="s">
        <v>229</v>
      </c>
      <c r="I3" s="32"/>
      <c r="J3" s="32"/>
      <c r="K3" s="32"/>
      <c r="L3" s="32"/>
      <c r="M3" s="32"/>
      <c r="N3" s="32"/>
      <c r="O3" s="32"/>
      <c r="P3" s="32"/>
      <c r="Q3" s="32"/>
      <c r="R3" s="32"/>
      <c r="S3" s="32"/>
      <c r="T3" s="32"/>
      <c r="U3" s="32"/>
      <c r="V3" s="32"/>
      <c r="W3" s="32"/>
      <c r="X3" s="32"/>
      <c r="Y3" s="32"/>
      <c r="Z3" s="32"/>
    </row>
    <row r="4" ht="41.25" customHeight="1">
      <c r="A4" s="272" t="s">
        <v>230</v>
      </c>
      <c r="I4" s="32"/>
      <c r="J4" s="32"/>
      <c r="K4" s="32"/>
      <c r="L4" s="32"/>
      <c r="M4" s="32"/>
      <c r="N4" s="32"/>
      <c r="O4" s="32"/>
      <c r="P4" s="32"/>
      <c r="Q4" s="32"/>
      <c r="R4" s="32"/>
      <c r="S4" s="32"/>
      <c r="T4" s="32"/>
      <c r="U4" s="32"/>
      <c r="V4" s="32"/>
      <c r="W4" s="32"/>
      <c r="X4" s="32"/>
      <c r="Y4" s="32"/>
      <c r="Z4" s="32"/>
    </row>
    <row r="5" ht="37.5" customHeight="1">
      <c r="A5" s="273" t="s">
        <v>231</v>
      </c>
      <c r="B5" s="49"/>
      <c r="C5" s="49"/>
      <c r="D5" s="49"/>
      <c r="E5" s="49"/>
      <c r="F5" s="49"/>
      <c r="G5" s="49"/>
      <c r="H5" s="50"/>
      <c r="I5" s="244"/>
      <c r="J5" s="244"/>
      <c r="K5" s="244"/>
      <c r="L5" s="244"/>
      <c r="M5" s="244"/>
      <c r="N5" s="244"/>
      <c r="O5" s="244"/>
      <c r="P5" s="244"/>
      <c r="Q5" s="244"/>
      <c r="R5" s="244"/>
      <c r="S5" s="244"/>
      <c r="T5" s="244"/>
      <c r="U5" s="244"/>
      <c r="V5" s="244"/>
      <c r="W5" s="244"/>
      <c r="X5" s="244"/>
      <c r="Y5" s="244"/>
      <c r="Z5" s="244"/>
    </row>
    <row r="6" ht="19.5" customHeight="1">
      <c r="A6" s="274" t="s">
        <v>232</v>
      </c>
      <c r="G6" s="275"/>
      <c r="H6" s="275"/>
      <c r="I6" s="244"/>
      <c r="J6" s="244"/>
      <c r="K6" s="244"/>
      <c r="L6" s="244"/>
      <c r="M6" s="244"/>
      <c r="N6" s="244"/>
      <c r="O6" s="244"/>
      <c r="P6" s="244"/>
      <c r="Q6" s="244"/>
      <c r="R6" s="244"/>
      <c r="S6" s="244"/>
      <c r="T6" s="244"/>
      <c r="U6" s="244"/>
      <c r="V6" s="244"/>
      <c r="W6" s="244"/>
      <c r="X6" s="244"/>
      <c r="Y6" s="244"/>
      <c r="Z6" s="244"/>
    </row>
    <row r="7" ht="15.0" customHeight="1">
      <c r="A7" s="235" t="s">
        <v>233</v>
      </c>
      <c r="B7" s="73"/>
      <c r="C7" s="73"/>
      <c r="D7" s="73"/>
      <c r="E7" s="73"/>
      <c r="F7" s="73"/>
      <c r="G7" s="73"/>
      <c r="H7" s="74"/>
      <c r="I7" s="244"/>
      <c r="J7" s="244"/>
      <c r="K7" s="244"/>
      <c r="L7" s="244"/>
      <c r="M7" s="244"/>
      <c r="N7" s="244"/>
      <c r="O7" s="244"/>
      <c r="P7" s="244"/>
      <c r="Q7" s="244"/>
      <c r="R7" s="244"/>
      <c r="S7" s="244"/>
      <c r="T7" s="244"/>
      <c r="U7" s="244"/>
      <c r="V7" s="244"/>
      <c r="W7" s="244"/>
      <c r="X7" s="244"/>
      <c r="Y7" s="244"/>
      <c r="Z7" s="244"/>
    </row>
    <row r="8" ht="15.0" customHeight="1">
      <c r="A8" s="276" t="s">
        <v>234</v>
      </c>
      <c r="B8" s="277" t="s">
        <v>95</v>
      </c>
      <c r="C8" s="277" t="s">
        <v>235</v>
      </c>
      <c r="D8" s="277" t="s">
        <v>236</v>
      </c>
      <c r="E8" s="277" t="s">
        <v>237</v>
      </c>
      <c r="F8" s="277" t="s">
        <v>238</v>
      </c>
      <c r="G8" s="276" t="s">
        <v>239</v>
      </c>
      <c r="H8" s="278" t="s">
        <v>240</v>
      </c>
      <c r="I8" s="244"/>
      <c r="J8" s="244"/>
      <c r="K8" s="244"/>
      <c r="L8" s="244"/>
      <c r="M8" s="244"/>
      <c r="N8" s="244"/>
      <c r="O8" s="244"/>
      <c r="P8" s="244"/>
      <c r="Q8" s="244"/>
      <c r="R8" s="244"/>
      <c r="S8" s="244"/>
      <c r="T8" s="244"/>
      <c r="U8" s="244"/>
      <c r="V8" s="244"/>
      <c r="W8" s="244"/>
      <c r="X8" s="244"/>
      <c r="Y8" s="244"/>
      <c r="Z8" s="244"/>
    </row>
    <row r="9" ht="15.75" customHeight="1">
      <c r="A9" s="279"/>
      <c r="B9" s="126"/>
      <c r="C9" s="126"/>
      <c r="D9" s="126"/>
      <c r="E9" s="126"/>
      <c r="F9" s="126"/>
      <c r="G9" s="279"/>
      <c r="H9" s="126"/>
      <c r="I9" s="244"/>
      <c r="J9" s="244"/>
      <c r="K9" s="244"/>
      <c r="L9" s="244"/>
      <c r="M9" s="244"/>
      <c r="N9" s="244"/>
      <c r="O9" s="244"/>
      <c r="P9" s="244"/>
      <c r="Q9" s="244"/>
      <c r="R9" s="244"/>
      <c r="S9" s="244"/>
      <c r="T9" s="244"/>
      <c r="U9" s="244"/>
      <c r="V9" s="244"/>
      <c r="W9" s="244"/>
      <c r="X9" s="244"/>
      <c r="Y9" s="244"/>
      <c r="Z9" s="244"/>
    </row>
    <row r="10" ht="15.75" customHeight="1">
      <c r="A10" s="279"/>
      <c r="B10" s="126"/>
      <c r="C10" s="126"/>
      <c r="D10" s="126"/>
      <c r="E10" s="126"/>
      <c r="F10" s="126"/>
      <c r="G10" s="279"/>
      <c r="H10" s="126"/>
      <c r="I10" s="280" t="s">
        <v>241</v>
      </c>
      <c r="J10" s="281"/>
      <c r="K10" s="244"/>
      <c r="L10" s="244"/>
      <c r="M10" s="244"/>
      <c r="N10" s="244"/>
      <c r="O10" s="244"/>
      <c r="P10" s="244"/>
      <c r="Q10" s="244"/>
      <c r="R10" s="244"/>
      <c r="S10" s="244"/>
      <c r="T10" s="244"/>
      <c r="U10" s="244"/>
      <c r="V10" s="244"/>
      <c r="W10" s="244"/>
      <c r="X10" s="244"/>
      <c r="Y10" s="244"/>
      <c r="Z10" s="244"/>
    </row>
    <row r="11" ht="15.75" customHeight="1">
      <c r="A11" s="282"/>
      <c r="B11" s="144"/>
      <c r="C11" s="144"/>
      <c r="D11" s="144"/>
      <c r="E11" s="144"/>
      <c r="F11" s="144"/>
      <c r="G11" s="282"/>
      <c r="H11" s="144"/>
      <c r="I11" s="283" t="s">
        <v>242</v>
      </c>
      <c r="J11" s="41"/>
      <c r="K11" s="244"/>
      <c r="L11" s="244"/>
      <c r="M11" s="244"/>
      <c r="N11" s="244"/>
      <c r="O11" s="244"/>
      <c r="P11" s="244"/>
      <c r="Q11" s="244"/>
      <c r="R11" s="244"/>
      <c r="S11" s="244"/>
      <c r="T11" s="244"/>
      <c r="U11" s="244"/>
      <c r="V11" s="244"/>
      <c r="W11" s="244"/>
      <c r="X11" s="244"/>
      <c r="Y11" s="244"/>
      <c r="Z11" s="244"/>
    </row>
    <row r="12" ht="15.75" customHeight="1">
      <c r="A12" s="284" t="s">
        <v>97</v>
      </c>
      <c r="B12" s="285">
        <f>+'2-Tuit &amp; Oth NGF Rev'!B7</f>
        <v>200366211</v>
      </c>
      <c r="C12" s="286">
        <v>2.929806369E7</v>
      </c>
      <c r="D12" s="287">
        <f t="shared" ref="D12:D18" si="1">IF(C12=0,"%",C12/B12)</f>
        <v>0.1462225769</v>
      </c>
      <c r="E12" s="286">
        <v>2.929806369E7</v>
      </c>
      <c r="F12" s="286">
        <v>1887056.0</v>
      </c>
      <c r="G12" s="288">
        <v>2.099674654E7</v>
      </c>
      <c r="H12" s="289">
        <f t="shared" ref="H12:H17" si="2">B12+F12+G12</f>
        <v>223250013.5</v>
      </c>
      <c r="I12" s="290">
        <f>(C12+C14+C16)-(E12+E14+E16)</f>
        <v>0</v>
      </c>
      <c r="J12" s="291" t="str">
        <f>IF(I12&gt;0,"WARNING: IS subsidizing OS","Compliant")</f>
        <v>Compliant</v>
      </c>
      <c r="K12" s="244"/>
      <c r="L12" s="244"/>
      <c r="M12" s="292"/>
      <c r="N12" s="244"/>
      <c r="O12" s="292"/>
      <c r="P12" s="244"/>
      <c r="Q12" s="244"/>
      <c r="R12" s="244"/>
      <c r="S12" s="244"/>
      <c r="T12" s="244"/>
      <c r="U12" s="244"/>
      <c r="V12" s="244"/>
      <c r="W12" s="244"/>
      <c r="X12" s="244"/>
      <c r="Y12" s="244"/>
      <c r="Z12" s="244"/>
    </row>
    <row r="13" ht="15.0" customHeight="1">
      <c r="A13" s="293" t="s">
        <v>98</v>
      </c>
      <c r="B13" s="294">
        <f>+'2-Tuit &amp; Oth NGF Rev'!B8</f>
        <v>34506717</v>
      </c>
      <c r="C13" s="286">
        <v>6746420.7</v>
      </c>
      <c r="D13" s="287">
        <f t="shared" si="1"/>
        <v>0.1955103611</v>
      </c>
      <c r="E13" s="286">
        <v>6746420.7</v>
      </c>
      <c r="F13" s="286">
        <v>8572426.5</v>
      </c>
      <c r="G13" s="288">
        <v>3095886.5</v>
      </c>
      <c r="H13" s="295">
        <f t="shared" si="2"/>
        <v>46175030</v>
      </c>
      <c r="I13" s="244"/>
      <c r="J13" s="244"/>
      <c r="K13" s="292"/>
      <c r="L13" s="244"/>
      <c r="M13" s="292"/>
      <c r="N13" s="244"/>
      <c r="O13" s="292"/>
      <c r="P13" s="244"/>
      <c r="Q13" s="244"/>
      <c r="R13" s="244"/>
      <c r="S13" s="244"/>
      <c r="T13" s="244"/>
      <c r="U13" s="244"/>
      <c r="V13" s="244"/>
      <c r="W13" s="244"/>
      <c r="X13" s="244"/>
      <c r="Y13" s="244"/>
      <c r="Z13" s="244"/>
    </row>
    <row r="14" ht="15.0" customHeight="1">
      <c r="A14" s="293" t="s">
        <v>99</v>
      </c>
      <c r="B14" s="294">
        <f>+'2-Tuit &amp; Oth NGF Rev'!B9</f>
        <v>47338725</v>
      </c>
      <c r="C14" s="286">
        <v>70736.04</v>
      </c>
      <c r="D14" s="287">
        <f t="shared" si="1"/>
        <v>0.001494253172</v>
      </c>
      <c r="E14" s="286">
        <v>70736.04</v>
      </c>
      <c r="F14" s="286">
        <v>3497035.49</v>
      </c>
      <c r="G14" s="288">
        <v>872410.2</v>
      </c>
      <c r="H14" s="295">
        <f t="shared" si="2"/>
        <v>51708170.69</v>
      </c>
      <c r="I14" s="244"/>
      <c r="J14" s="244"/>
      <c r="K14" s="244"/>
      <c r="L14" s="244"/>
      <c r="M14" s="292"/>
      <c r="N14" s="244"/>
      <c r="O14" s="244"/>
      <c r="P14" s="244"/>
      <c r="Q14" s="244"/>
      <c r="R14" s="244"/>
      <c r="S14" s="244"/>
      <c r="T14" s="244"/>
      <c r="U14" s="244"/>
      <c r="V14" s="244"/>
      <c r="W14" s="244"/>
      <c r="X14" s="244"/>
      <c r="Y14" s="244"/>
      <c r="Z14" s="244"/>
    </row>
    <row r="15" ht="15.0" customHeight="1">
      <c r="A15" s="293" t="s">
        <v>100</v>
      </c>
      <c r="B15" s="294">
        <f>+'2-Tuit &amp; Oth NGF Rev'!B10</f>
        <v>18809538</v>
      </c>
      <c r="C15" s="286">
        <v>26929.0</v>
      </c>
      <c r="D15" s="287">
        <f t="shared" si="1"/>
        <v>0.001431667274</v>
      </c>
      <c r="E15" s="286">
        <v>26929.0</v>
      </c>
      <c r="F15" s="286">
        <v>6592902.63</v>
      </c>
      <c r="G15" s="288">
        <v>5201546.5</v>
      </c>
      <c r="H15" s="295">
        <f t="shared" si="2"/>
        <v>30603987.13</v>
      </c>
      <c r="I15" s="244"/>
      <c r="J15" s="244"/>
      <c r="K15" s="244"/>
      <c r="L15" s="244"/>
      <c r="M15" s="292"/>
      <c r="N15" s="244"/>
      <c r="O15" s="244"/>
      <c r="P15" s="244"/>
      <c r="Q15" s="244"/>
      <c r="R15" s="244"/>
      <c r="S15" s="244"/>
      <c r="T15" s="244"/>
      <c r="U15" s="244"/>
      <c r="V15" s="244"/>
      <c r="W15" s="244"/>
      <c r="X15" s="244"/>
      <c r="Y15" s="244"/>
      <c r="Z15" s="244"/>
    </row>
    <row r="16" ht="15.0" customHeight="1">
      <c r="A16" s="293" t="s">
        <v>243</v>
      </c>
      <c r="B16" s="296">
        <f>'2-Tuit &amp; Oth NGF Rev'!B13+'2-Tuit &amp; Oth NGF Rev'!B15+'2-Tuit &amp; Oth NGF Rev'!B17</f>
        <v>34496258</v>
      </c>
      <c r="C16" s="286">
        <v>2348.54</v>
      </c>
      <c r="D16" s="287">
        <f t="shared" si="1"/>
        <v>0.00006808100751</v>
      </c>
      <c r="E16" s="286">
        <v>2348.54</v>
      </c>
      <c r="F16" s="286">
        <v>994349.0</v>
      </c>
      <c r="G16" s="288">
        <v>104881.0</v>
      </c>
      <c r="H16" s="295">
        <f t="shared" si="2"/>
        <v>35595488</v>
      </c>
      <c r="I16" s="244"/>
      <c r="J16" s="244"/>
      <c r="K16" s="244"/>
      <c r="L16" s="244"/>
      <c r="M16" s="292"/>
      <c r="N16" s="244"/>
      <c r="O16" s="244"/>
      <c r="P16" s="244"/>
      <c r="Q16" s="244"/>
      <c r="R16" s="244"/>
      <c r="S16" s="244"/>
      <c r="T16" s="244"/>
      <c r="U16" s="244"/>
      <c r="V16" s="244"/>
      <c r="W16" s="244"/>
      <c r="X16" s="244"/>
      <c r="Y16" s="244"/>
      <c r="Z16" s="244"/>
    </row>
    <row r="17" ht="15.0" customHeight="1">
      <c r="A17" s="297" t="s">
        <v>244</v>
      </c>
      <c r="B17" s="296">
        <f>'2-Tuit &amp; Oth NGF Rev'!B14+'2-Tuit &amp; Oth NGF Rev'!B16+'2-Tuit &amp; Oth NGF Rev'!B18</f>
        <v>32865608</v>
      </c>
      <c r="C17" s="286">
        <v>2500.0</v>
      </c>
      <c r="D17" s="298">
        <f t="shared" si="1"/>
        <v>0.00007606735892</v>
      </c>
      <c r="E17" s="286">
        <v>2500.0</v>
      </c>
      <c r="F17" s="286">
        <v>1122667.0</v>
      </c>
      <c r="G17" s="288"/>
      <c r="H17" s="299">
        <f t="shared" si="2"/>
        <v>33988275</v>
      </c>
      <c r="I17" s="244"/>
      <c r="J17" s="244"/>
      <c r="K17" s="244"/>
      <c r="L17" s="244"/>
      <c r="M17" s="292"/>
      <c r="N17" s="244"/>
      <c r="O17" s="244"/>
      <c r="P17" s="244"/>
      <c r="Q17" s="244"/>
      <c r="R17" s="244"/>
      <c r="S17" s="244"/>
      <c r="T17" s="244"/>
      <c r="U17" s="244"/>
      <c r="V17" s="244"/>
      <c r="W17" s="244"/>
      <c r="X17" s="244"/>
      <c r="Y17" s="244"/>
      <c r="Z17" s="244"/>
    </row>
    <row r="18" ht="15.0" customHeight="1">
      <c r="A18" s="300" t="s">
        <v>245</v>
      </c>
      <c r="B18" s="301">
        <f t="shared" ref="B18:C18" si="3">SUM(B12:B17)</f>
        <v>368383057</v>
      </c>
      <c r="C18" s="301">
        <f t="shared" si="3"/>
        <v>36146997.97</v>
      </c>
      <c r="D18" s="302">
        <f t="shared" si="1"/>
        <v>0.09812339977</v>
      </c>
      <c r="E18" s="301">
        <f t="shared" ref="E18:H18" si="4">SUM(E12:E17)</f>
        <v>36146997.97</v>
      </c>
      <c r="F18" s="301">
        <f t="shared" si="4"/>
        <v>22666436.62</v>
      </c>
      <c r="G18" s="301">
        <f t="shared" si="4"/>
        <v>30271470.74</v>
      </c>
      <c r="H18" s="303">
        <f t="shared" si="4"/>
        <v>421320964.4</v>
      </c>
      <c r="I18" s="244">
        <f>(F18+G18)/H18</f>
        <v>0.1256474561</v>
      </c>
      <c r="J18" s="244"/>
      <c r="K18" s="244"/>
      <c r="L18" s="244"/>
      <c r="M18" s="292"/>
      <c r="N18" s="244"/>
      <c r="O18" s="244"/>
      <c r="P18" s="244"/>
      <c r="Q18" s="244"/>
      <c r="R18" s="244"/>
      <c r="S18" s="244"/>
      <c r="T18" s="244"/>
      <c r="U18" s="244"/>
      <c r="V18" s="244"/>
      <c r="W18" s="244"/>
      <c r="X18" s="244"/>
      <c r="Y18" s="244"/>
      <c r="Z18" s="244"/>
    </row>
    <row r="19" ht="15.0" customHeight="1">
      <c r="A19" s="304"/>
      <c r="B19" s="305"/>
      <c r="C19" s="305"/>
      <c r="D19" s="305"/>
      <c r="E19" s="305"/>
      <c r="F19" s="244"/>
      <c r="G19" s="244"/>
      <c r="H19" s="244"/>
      <c r="I19" s="244"/>
      <c r="J19" s="244"/>
      <c r="K19" s="244"/>
      <c r="L19" s="244"/>
      <c r="M19" s="244"/>
      <c r="N19" s="244"/>
      <c r="O19" s="244"/>
      <c r="P19" s="244"/>
      <c r="Q19" s="244"/>
      <c r="R19" s="244"/>
      <c r="S19" s="244"/>
      <c r="T19" s="244"/>
      <c r="U19" s="244"/>
      <c r="V19" s="244"/>
      <c r="W19" s="244"/>
      <c r="X19" s="244"/>
      <c r="Y19" s="244"/>
      <c r="Z19" s="244"/>
    </row>
    <row r="20" ht="15.0" customHeight="1">
      <c r="A20" s="235" t="s">
        <v>246</v>
      </c>
      <c r="B20" s="73"/>
      <c r="C20" s="73"/>
      <c r="D20" s="73"/>
      <c r="E20" s="73"/>
      <c r="F20" s="73"/>
      <c r="G20" s="73"/>
      <c r="H20" s="74"/>
      <c r="I20" s="244"/>
      <c r="J20" s="244"/>
      <c r="K20" s="244"/>
      <c r="L20" s="235" t="s">
        <v>247</v>
      </c>
      <c r="M20" s="73"/>
      <c r="N20" s="73"/>
      <c r="O20" s="73"/>
      <c r="P20" s="73"/>
      <c r="Q20" s="73"/>
      <c r="R20" s="73"/>
      <c r="S20" s="74"/>
      <c r="T20" s="244"/>
      <c r="U20" s="244"/>
      <c r="V20" s="244"/>
      <c r="W20" s="244"/>
      <c r="X20" s="244"/>
      <c r="Y20" s="244"/>
      <c r="Z20" s="244"/>
    </row>
    <row r="21" ht="15.0" customHeight="1">
      <c r="A21" s="276" t="s">
        <v>234</v>
      </c>
      <c r="B21" s="277" t="s">
        <v>95</v>
      </c>
      <c r="C21" s="277" t="s">
        <v>235</v>
      </c>
      <c r="D21" s="277" t="s">
        <v>236</v>
      </c>
      <c r="E21" s="277" t="s">
        <v>237</v>
      </c>
      <c r="F21" s="277" t="s">
        <v>238</v>
      </c>
      <c r="G21" s="277" t="s">
        <v>239</v>
      </c>
      <c r="H21" s="278" t="s">
        <v>240</v>
      </c>
      <c r="I21" s="70"/>
      <c r="J21" s="70"/>
      <c r="K21" s="70"/>
      <c r="L21" s="276" t="s">
        <v>234</v>
      </c>
      <c r="M21" s="277" t="s">
        <v>95</v>
      </c>
      <c r="N21" s="277" t="s">
        <v>235</v>
      </c>
      <c r="O21" s="277" t="s">
        <v>236</v>
      </c>
      <c r="P21" s="277" t="s">
        <v>237</v>
      </c>
      <c r="Q21" s="277" t="s">
        <v>238</v>
      </c>
      <c r="R21" s="277" t="s">
        <v>239</v>
      </c>
      <c r="S21" s="278" t="s">
        <v>240</v>
      </c>
      <c r="T21" s="70"/>
      <c r="U21" s="70"/>
      <c r="V21" s="70"/>
      <c r="W21" s="70"/>
      <c r="X21" s="70"/>
      <c r="Y21" s="70"/>
      <c r="Z21" s="70"/>
    </row>
    <row r="22" ht="15.0" customHeight="1">
      <c r="A22" s="279"/>
      <c r="B22" s="126"/>
      <c r="C22" s="126"/>
      <c r="D22" s="126"/>
      <c r="E22" s="126"/>
      <c r="F22" s="126"/>
      <c r="G22" s="126"/>
      <c r="H22" s="126"/>
      <c r="I22" s="244"/>
      <c r="J22" s="244"/>
      <c r="K22" s="244"/>
      <c r="L22" s="279"/>
      <c r="M22" s="126"/>
      <c r="N22" s="126"/>
      <c r="O22" s="126"/>
      <c r="P22" s="126"/>
      <c r="Q22" s="126"/>
      <c r="R22" s="126"/>
      <c r="S22" s="126"/>
      <c r="T22" s="244"/>
      <c r="U22" s="244"/>
      <c r="V22" s="244"/>
      <c r="W22" s="244"/>
      <c r="X22" s="244"/>
      <c r="Y22" s="244"/>
      <c r="Z22" s="244"/>
    </row>
    <row r="23" ht="15.75" customHeight="1">
      <c r="A23" s="279"/>
      <c r="B23" s="126"/>
      <c r="C23" s="126"/>
      <c r="D23" s="126"/>
      <c r="E23" s="126"/>
      <c r="F23" s="126"/>
      <c r="G23" s="126"/>
      <c r="H23" s="126"/>
      <c r="I23" s="306" t="s">
        <v>241</v>
      </c>
      <c r="J23" s="281"/>
      <c r="K23" s="244"/>
      <c r="L23" s="279"/>
      <c r="M23" s="126"/>
      <c r="N23" s="126"/>
      <c r="O23" s="126"/>
      <c r="P23" s="126"/>
      <c r="Q23" s="126"/>
      <c r="R23" s="126"/>
      <c r="S23" s="126"/>
      <c r="T23" s="306" t="s">
        <v>241</v>
      </c>
      <c r="U23" s="281"/>
      <c r="V23" s="244"/>
      <c r="W23" s="244"/>
      <c r="X23" s="244"/>
      <c r="Y23" s="244"/>
      <c r="Z23" s="244"/>
    </row>
    <row r="24" ht="15.75" customHeight="1">
      <c r="A24" s="282"/>
      <c r="B24" s="144"/>
      <c r="C24" s="144"/>
      <c r="D24" s="144"/>
      <c r="E24" s="144"/>
      <c r="F24" s="144"/>
      <c r="G24" s="144"/>
      <c r="H24" s="144"/>
      <c r="I24" s="307" t="s">
        <v>242</v>
      </c>
      <c r="J24" s="41"/>
      <c r="K24" s="244"/>
      <c r="L24" s="282"/>
      <c r="M24" s="144"/>
      <c r="N24" s="144"/>
      <c r="O24" s="144"/>
      <c r="P24" s="144"/>
      <c r="Q24" s="144"/>
      <c r="R24" s="144"/>
      <c r="S24" s="144"/>
      <c r="T24" s="307" t="s">
        <v>242</v>
      </c>
      <c r="U24" s="41"/>
      <c r="V24" s="244"/>
      <c r="W24" s="244"/>
      <c r="X24" s="244"/>
      <c r="Y24" s="244"/>
      <c r="Z24" s="244"/>
    </row>
    <row r="25" ht="15.75" customHeight="1">
      <c r="A25" s="284" t="s">
        <v>97</v>
      </c>
      <c r="B25" s="285">
        <f>+'2-Tuit &amp; Oth NGF Rev'!C7</f>
        <v>196842800</v>
      </c>
      <c r="C25" s="286">
        <v>3.2298064E7</v>
      </c>
      <c r="D25" s="287">
        <f t="shared" ref="D25:D31" si="5">IF(C25=0,"%",C25/B25)</f>
        <v>0.1640804947</v>
      </c>
      <c r="E25" s="286">
        <v>3.2298064E7</v>
      </c>
      <c r="F25" s="286">
        <v>1887056.0</v>
      </c>
      <c r="G25" s="286">
        <v>2.099674654E7</v>
      </c>
      <c r="H25" s="289">
        <f t="shared" ref="H25:H30" si="6">B25+F25+G25</f>
        <v>219726602.5</v>
      </c>
      <c r="I25" s="290">
        <f>(C25+C27+C29)-(E25+E27+E29)</f>
        <v>0</v>
      </c>
      <c r="J25" s="291" t="str">
        <f>IF(I25&gt;0,"WARNING: IS subsidizing OS","Compliant")</f>
        <v>Compliant</v>
      </c>
      <c r="K25" s="244"/>
      <c r="L25" s="284" t="s">
        <v>97</v>
      </c>
      <c r="M25" s="285">
        <f>+'2-Tuit &amp; Oth NGF Rev'!F7</f>
        <v>203706820</v>
      </c>
      <c r="N25" s="286">
        <v>3.071814347E7</v>
      </c>
      <c r="O25" s="287">
        <f t="shared" ref="O25:O31" si="7">IF(N25=0,"%",N25/M25)</f>
        <v>0.150795852</v>
      </c>
      <c r="P25" s="286">
        <v>3.071814347E7</v>
      </c>
      <c r="Q25" s="286">
        <v>1252075.0</v>
      </c>
      <c r="R25" s="286">
        <v>2.34141174E7</v>
      </c>
      <c r="S25" s="289">
        <f t="shared" ref="S25:S30" si="8">M25+Q25+R25</f>
        <v>228373012.4</v>
      </c>
      <c r="T25" s="290">
        <f>(N25+N27+N29)-(P25+P27+P29)</f>
        <v>0</v>
      </c>
      <c r="U25" s="291" t="str">
        <f>IF(T25&gt;0,"WARNING: IS subsidizing OS","Compliant")</f>
        <v>Compliant</v>
      </c>
      <c r="V25" s="244"/>
      <c r="W25" s="244"/>
      <c r="X25" s="244"/>
      <c r="Y25" s="244"/>
      <c r="Z25" s="244"/>
    </row>
    <row r="26" ht="15.75" customHeight="1">
      <c r="A26" s="293" t="s">
        <v>98</v>
      </c>
      <c r="B26" s="294">
        <f>+'2-Tuit &amp; Oth NGF Rev'!C8</f>
        <v>30771400</v>
      </c>
      <c r="C26" s="286">
        <v>7746421.0</v>
      </c>
      <c r="D26" s="287">
        <f t="shared" si="5"/>
        <v>0.2517409348</v>
      </c>
      <c r="E26" s="286">
        <v>7746421.0</v>
      </c>
      <c r="F26" s="286">
        <v>1.2226427E7</v>
      </c>
      <c r="G26" s="286">
        <v>3095886.5</v>
      </c>
      <c r="H26" s="295">
        <f t="shared" si="6"/>
        <v>46093713.5</v>
      </c>
      <c r="I26" s="244"/>
      <c r="J26" s="244"/>
      <c r="K26" s="244"/>
      <c r="L26" s="293" t="s">
        <v>98</v>
      </c>
      <c r="M26" s="285">
        <f>+'2-Tuit &amp; Oth NGF Rev'!F8</f>
        <v>31386645</v>
      </c>
      <c r="N26" s="286">
        <v>7606547.36</v>
      </c>
      <c r="O26" s="287">
        <f t="shared" si="7"/>
        <v>0.2423498071</v>
      </c>
      <c r="P26" s="286">
        <v>7606547.36</v>
      </c>
      <c r="Q26" s="286">
        <v>1.19147885E7</v>
      </c>
      <c r="R26" s="286">
        <v>3106088.6</v>
      </c>
      <c r="S26" s="295">
        <f t="shared" si="8"/>
        <v>46407522.1</v>
      </c>
      <c r="T26" s="244"/>
      <c r="U26" s="244"/>
      <c r="V26" s="244"/>
      <c r="W26" s="244"/>
      <c r="X26" s="244"/>
      <c r="Y26" s="244"/>
      <c r="Z26" s="244"/>
    </row>
    <row r="27" ht="15.0" customHeight="1">
      <c r="A27" s="293" t="s">
        <v>99</v>
      </c>
      <c r="B27" s="294">
        <f>+'2-Tuit &amp; Oth NGF Rev'!C9</f>
        <v>47170600</v>
      </c>
      <c r="C27" s="286">
        <v>70736.04</v>
      </c>
      <c r="D27" s="287">
        <f t="shared" si="5"/>
        <v>0.001499578975</v>
      </c>
      <c r="E27" s="286">
        <v>70736.04</v>
      </c>
      <c r="F27" s="286">
        <v>3497035.49</v>
      </c>
      <c r="G27" s="286">
        <v>872410.2</v>
      </c>
      <c r="H27" s="295">
        <f t="shared" si="6"/>
        <v>51540045.69</v>
      </c>
      <c r="I27" s="244"/>
      <c r="J27" s="244"/>
      <c r="K27" s="244"/>
      <c r="L27" s="293" t="s">
        <v>99</v>
      </c>
      <c r="M27" s="285">
        <f>+'2-Tuit &amp; Oth NGF Rev'!F9</f>
        <v>45518777</v>
      </c>
      <c r="N27" s="286">
        <v>43620.0</v>
      </c>
      <c r="O27" s="287">
        <f t="shared" si="7"/>
        <v>0.000958285852</v>
      </c>
      <c r="P27" s="286">
        <v>43620.0</v>
      </c>
      <c r="Q27" s="286">
        <v>3087166.24</v>
      </c>
      <c r="R27" s="286">
        <v>1111004.0</v>
      </c>
      <c r="S27" s="295">
        <f t="shared" si="8"/>
        <v>49716947.24</v>
      </c>
      <c r="T27" s="244"/>
      <c r="U27" s="244"/>
      <c r="V27" s="244"/>
      <c r="W27" s="244"/>
      <c r="X27" s="244"/>
      <c r="Y27" s="244"/>
      <c r="Z27" s="244"/>
    </row>
    <row r="28" ht="15.0" customHeight="1">
      <c r="A28" s="293" t="s">
        <v>100</v>
      </c>
      <c r="B28" s="294">
        <f>+'2-Tuit &amp; Oth NGF Rev'!C10</f>
        <v>19546100</v>
      </c>
      <c r="C28" s="286">
        <v>26929.0</v>
      </c>
      <c r="D28" s="287">
        <f t="shared" si="5"/>
        <v>0.001377717294</v>
      </c>
      <c r="E28" s="286">
        <v>26929.0</v>
      </c>
      <c r="F28" s="286">
        <v>6592902.63</v>
      </c>
      <c r="G28" s="286">
        <v>5201546.5</v>
      </c>
      <c r="H28" s="295">
        <f t="shared" si="6"/>
        <v>31340549.13</v>
      </c>
      <c r="I28" s="244"/>
      <c r="J28" s="244"/>
      <c r="K28" s="244"/>
      <c r="L28" s="293" t="s">
        <v>100</v>
      </c>
      <c r="M28" s="285">
        <f>+'2-Tuit &amp; Oth NGF Rev'!F10</f>
        <v>22791505</v>
      </c>
      <c r="N28" s="286">
        <v>5000.0</v>
      </c>
      <c r="O28" s="287">
        <f t="shared" si="7"/>
        <v>0.0002193799839</v>
      </c>
      <c r="P28" s="286">
        <v>5000.0</v>
      </c>
      <c r="Q28" s="286">
        <v>7275427.95</v>
      </c>
      <c r="R28" s="286">
        <v>5010205.5</v>
      </c>
      <c r="S28" s="295">
        <f t="shared" si="8"/>
        <v>35077138.45</v>
      </c>
      <c r="T28" s="244"/>
      <c r="U28" s="244"/>
      <c r="V28" s="244"/>
      <c r="W28" s="244"/>
      <c r="X28" s="244"/>
      <c r="Y28" s="244"/>
      <c r="Z28" s="244"/>
    </row>
    <row r="29" ht="15.0" customHeight="1">
      <c r="A29" s="293" t="s">
        <v>243</v>
      </c>
      <c r="B29" s="294">
        <f>'2-Tuit &amp; Oth NGF Rev'!C13+'2-Tuit &amp; Oth NGF Rev'!C15+'2-Tuit &amp; Oth NGF Rev'!C17</f>
        <v>34566600</v>
      </c>
      <c r="C29" s="286">
        <v>2348.54</v>
      </c>
      <c r="D29" s="287">
        <f t="shared" si="5"/>
        <v>0.00006794246469</v>
      </c>
      <c r="E29" s="286">
        <v>2348.54</v>
      </c>
      <c r="F29" s="286">
        <v>994349.0</v>
      </c>
      <c r="G29" s="286">
        <v>104881.0</v>
      </c>
      <c r="H29" s="295">
        <f t="shared" si="6"/>
        <v>35665830</v>
      </c>
      <c r="I29" s="244"/>
      <c r="J29" s="244"/>
      <c r="K29" s="244"/>
      <c r="L29" s="293" t="s">
        <v>243</v>
      </c>
      <c r="M29" s="294">
        <f>+SUM('2-Tuit &amp; Oth NGF Rev'!F11+'2-Tuit &amp; Oth NGF Rev'!F13+'2-Tuit &amp; Oth NGF Rev'!F15+'2-Tuit &amp; Oth NGF Rev'!F17+'2-Tuit &amp; Oth NGF Rev'!F19)</f>
        <v>30639870</v>
      </c>
      <c r="N29" s="286">
        <v>5000.0</v>
      </c>
      <c r="O29" s="287">
        <f t="shared" si="7"/>
        <v>0.000163186071</v>
      </c>
      <c r="P29" s="286">
        <v>5000.0</v>
      </c>
      <c r="Q29" s="286">
        <v>1226313.0</v>
      </c>
      <c r="R29" s="286">
        <v>184800.0</v>
      </c>
      <c r="S29" s="295">
        <f t="shared" si="8"/>
        <v>32050983</v>
      </c>
      <c r="T29" s="244"/>
      <c r="U29" s="244"/>
      <c r="V29" s="244"/>
      <c r="W29" s="244"/>
      <c r="X29" s="244"/>
      <c r="Y29" s="244"/>
      <c r="Z29" s="244"/>
    </row>
    <row r="30" ht="15.0" customHeight="1">
      <c r="A30" s="297" t="s">
        <v>244</v>
      </c>
      <c r="B30" s="294">
        <f>'2-Tuit &amp; Oth NGF Rev'!C14+'2-Tuit &amp; Oth NGF Rev'!C16+'2-Tuit &amp; Oth NGF Rev'!C18</f>
        <v>33240700</v>
      </c>
      <c r="C30" s="286">
        <v>2500.0</v>
      </c>
      <c r="D30" s="298">
        <f t="shared" si="5"/>
        <v>0.00007520900583</v>
      </c>
      <c r="E30" s="286">
        <v>2500.0</v>
      </c>
      <c r="F30" s="286">
        <v>1122667.0</v>
      </c>
      <c r="G30" s="286"/>
      <c r="H30" s="299">
        <f t="shared" si="6"/>
        <v>34363367</v>
      </c>
      <c r="I30" s="244"/>
      <c r="J30" s="244"/>
      <c r="K30" s="244"/>
      <c r="L30" s="297" t="s">
        <v>244</v>
      </c>
      <c r="M30" s="294">
        <f>+SUM('2-Tuit &amp; Oth NGF Rev'!F12+'2-Tuit &amp; Oth NGF Rev'!F14+'2-Tuit &amp; Oth NGF Rev'!F16+'2-Tuit &amp; Oth NGF Rev'!F18+'2-Tuit &amp; Oth NGF Rev'!F20)</f>
        <v>30441024</v>
      </c>
      <c r="N30" s="286">
        <v>0.0</v>
      </c>
      <c r="O30" s="298" t="str">
        <f t="shared" si="7"/>
        <v>%</v>
      </c>
      <c r="P30" s="286">
        <v>0.0</v>
      </c>
      <c r="Q30" s="286">
        <v>1276121.0</v>
      </c>
      <c r="R30" s="286">
        <v>11808.0</v>
      </c>
      <c r="S30" s="299">
        <f t="shared" si="8"/>
        <v>31728953</v>
      </c>
      <c r="T30" s="244"/>
      <c r="U30" s="244"/>
      <c r="V30" s="244"/>
      <c r="W30" s="244"/>
      <c r="X30" s="244"/>
      <c r="Y30" s="244"/>
      <c r="Z30" s="244"/>
    </row>
    <row r="31" ht="15.0" customHeight="1">
      <c r="A31" s="300" t="s">
        <v>245</v>
      </c>
      <c r="B31" s="308">
        <f t="shared" ref="B31:C31" si="9">SUM(B25:B30)</f>
        <v>362138200</v>
      </c>
      <c r="C31" s="308">
        <f t="shared" si="9"/>
        <v>40146998.58</v>
      </c>
      <c r="D31" s="302">
        <f t="shared" si="5"/>
        <v>0.1108609878</v>
      </c>
      <c r="E31" s="308">
        <f t="shared" ref="E31:H31" si="10">SUM(E25:E30)</f>
        <v>40146998.58</v>
      </c>
      <c r="F31" s="301">
        <f t="shared" si="10"/>
        <v>26320437.12</v>
      </c>
      <c r="G31" s="301">
        <f t="shared" si="10"/>
        <v>30271470.74</v>
      </c>
      <c r="H31" s="303">
        <f t="shared" si="10"/>
        <v>418730107.9</v>
      </c>
      <c r="I31" s="244"/>
      <c r="J31" s="244"/>
      <c r="K31" s="244"/>
      <c r="L31" s="300" t="s">
        <v>245</v>
      </c>
      <c r="M31" s="308">
        <f t="shared" ref="M31:N31" si="11">SUM(M25:M30)</f>
        <v>364484641</v>
      </c>
      <c r="N31" s="308">
        <f t="shared" si="11"/>
        <v>38378310.83</v>
      </c>
      <c r="O31" s="302">
        <f t="shared" si="7"/>
        <v>0.1052947272</v>
      </c>
      <c r="P31" s="308">
        <f t="shared" ref="P31:S31" si="12">SUM(P25:P30)</f>
        <v>38378310.83</v>
      </c>
      <c r="Q31" s="301">
        <f t="shared" si="12"/>
        <v>26031891.69</v>
      </c>
      <c r="R31" s="301">
        <f t="shared" si="12"/>
        <v>32838023.5</v>
      </c>
      <c r="S31" s="303">
        <f t="shared" si="12"/>
        <v>423354556.2</v>
      </c>
      <c r="T31" s="244"/>
      <c r="U31" s="244"/>
      <c r="V31" s="244"/>
      <c r="W31" s="244"/>
      <c r="X31" s="244"/>
      <c r="Y31" s="244"/>
      <c r="Z31" s="244"/>
    </row>
    <row r="32" ht="15.0" customHeight="1">
      <c r="A32" s="309"/>
      <c r="B32" s="305"/>
      <c r="C32" s="305"/>
      <c r="D32" s="305"/>
      <c r="E32" s="305"/>
      <c r="F32" s="292">
        <f>F26-F13</f>
        <v>3654000.5</v>
      </c>
      <c r="G32" s="244"/>
      <c r="H32" s="244"/>
      <c r="I32" s="244"/>
      <c r="J32" s="244"/>
      <c r="K32" s="244"/>
      <c r="L32" s="244"/>
      <c r="M32" s="244"/>
      <c r="N32" s="244"/>
      <c r="O32" s="244"/>
      <c r="P32" s="244"/>
      <c r="Q32" s="244"/>
      <c r="R32" s="244"/>
      <c r="S32" s="244"/>
      <c r="T32" s="244"/>
      <c r="U32" s="244"/>
      <c r="V32" s="244"/>
      <c r="W32" s="244"/>
      <c r="X32" s="244"/>
      <c r="Y32" s="244"/>
      <c r="Z32" s="244"/>
    </row>
    <row r="33" ht="15.0" customHeight="1">
      <c r="A33" s="235" t="s">
        <v>248</v>
      </c>
      <c r="B33" s="73"/>
      <c r="C33" s="73"/>
      <c r="D33" s="73"/>
      <c r="E33" s="73"/>
      <c r="F33" s="73"/>
      <c r="G33" s="73"/>
      <c r="H33" s="74"/>
      <c r="I33" s="244"/>
      <c r="J33" s="244"/>
      <c r="K33" s="244"/>
      <c r="L33" s="310" t="s">
        <v>249</v>
      </c>
      <c r="M33" s="73"/>
      <c r="N33" s="73"/>
      <c r="O33" s="73"/>
      <c r="P33" s="73"/>
      <c r="Q33" s="73"/>
      <c r="R33" s="73"/>
      <c r="S33" s="74"/>
      <c r="T33" s="244"/>
      <c r="U33" s="244"/>
      <c r="V33" s="244"/>
      <c r="W33" s="244"/>
      <c r="X33" s="244"/>
      <c r="Y33" s="244"/>
      <c r="Z33" s="244"/>
    </row>
    <row r="34" ht="15.0" customHeight="1">
      <c r="A34" s="276" t="s">
        <v>234</v>
      </c>
      <c r="B34" s="277" t="s">
        <v>95</v>
      </c>
      <c r="C34" s="277" t="s">
        <v>235</v>
      </c>
      <c r="D34" s="277" t="s">
        <v>236</v>
      </c>
      <c r="E34" s="277" t="s">
        <v>237</v>
      </c>
      <c r="F34" s="277" t="s">
        <v>238</v>
      </c>
      <c r="G34" s="277" t="s">
        <v>239</v>
      </c>
      <c r="H34" s="278" t="s">
        <v>240</v>
      </c>
      <c r="I34" s="70"/>
      <c r="J34" s="70"/>
      <c r="K34" s="70"/>
      <c r="L34" s="276" t="s">
        <v>234</v>
      </c>
      <c r="M34" s="277" t="s">
        <v>95</v>
      </c>
      <c r="N34" s="277" t="s">
        <v>235</v>
      </c>
      <c r="O34" s="277" t="s">
        <v>236</v>
      </c>
      <c r="P34" s="277" t="s">
        <v>237</v>
      </c>
      <c r="Q34" s="277" t="s">
        <v>238</v>
      </c>
      <c r="R34" s="277" t="s">
        <v>239</v>
      </c>
      <c r="S34" s="278" t="s">
        <v>240</v>
      </c>
      <c r="T34" s="70"/>
      <c r="U34" s="70"/>
      <c r="V34" s="70"/>
      <c r="W34" s="70"/>
      <c r="X34" s="70"/>
      <c r="Y34" s="70"/>
      <c r="Z34" s="70"/>
    </row>
    <row r="35" ht="12.0" customHeight="1">
      <c r="A35" s="279"/>
      <c r="B35" s="126"/>
      <c r="C35" s="126"/>
      <c r="D35" s="126"/>
      <c r="E35" s="126"/>
      <c r="F35" s="126"/>
      <c r="G35" s="126"/>
      <c r="H35" s="126"/>
      <c r="I35" s="244"/>
      <c r="J35" s="70"/>
      <c r="K35" s="70"/>
      <c r="L35" s="279"/>
      <c r="M35" s="126"/>
      <c r="N35" s="126"/>
      <c r="O35" s="126"/>
      <c r="P35" s="126"/>
      <c r="Q35" s="126"/>
      <c r="R35" s="126"/>
      <c r="S35" s="126"/>
      <c r="T35" s="244"/>
      <c r="U35" s="244"/>
      <c r="V35" s="70"/>
      <c r="W35" s="70"/>
      <c r="X35" s="70"/>
      <c r="Y35" s="70"/>
      <c r="Z35" s="70"/>
    </row>
    <row r="36" ht="15.0" customHeight="1">
      <c r="A36" s="279"/>
      <c r="B36" s="126"/>
      <c r="C36" s="126"/>
      <c r="D36" s="126"/>
      <c r="E36" s="126"/>
      <c r="F36" s="126"/>
      <c r="G36" s="126"/>
      <c r="H36" s="126"/>
      <c r="I36" s="306" t="s">
        <v>241</v>
      </c>
      <c r="J36" s="281"/>
      <c r="K36" s="244"/>
      <c r="L36" s="279"/>
      <c r="M36" s="126"/>
      <c r="N36" s="126"/>
      <c r="O36" s="126"/>
      <c r="P36" s="126"/>
      <c r="Q36" s="126"/>
      <c r="R36" s="126"/>
      <c r="S36" s="126"/>
      <c r="T36" s="306" t="s">
        <v>241</v>
      </c>
      <c r="U36" s="281"/>
      <c r="V36" s="244"/>
      <c r="W36" s="244"/>
      <c r="X36" s="244"/>
      <c r="Y36" s="244"/>
      <c r="Z36" s="244"/>
    </row>
    <row r="37" ht="15.75" customHeight="1">
      <c r="A37" s="282"/>
      <c r="B37" s="144"/>
      <c r="C37" s="144"/>
      <c r="D37" s="144"/>
      <c r="E37" s="144"/>
      <c r="F37" s="144"/>
      <c r="G37" s="144"/>
      <c r="H37" s="144"/>
      <c r="I37" s="307" t="s">
        <v>242</v>
      </c>
      <c r="J37" s="41"/>
      <c r="K37" s="244"/>
      <c r="L37" s="282"/>
      <c r="M37" s="144"/>
      <c r="N37" s="144"/>
      <c r="O37" s="144"/>
      <c r="P37" s="144"/>
      <c r="Q37" s="144"/>
      <c r="R37" s="144"/>
      <c r="S37" s="144"/>
      <c r="T37" s="307" t="s">
        <v>242</v>
      </c>
      <c r="U37" s="41"/>
      <c r="V37" s="244"/>
      <c r="W37" s="244"/>
      <c r="X37" s="244"/>
      <c r="Y37" s="244"/>
      <c r="Z37" s="244"/>
    </row>
    <row r="38" ht="15.75" customHeight="1">
      <c r="A38" s="284" t="s">
        <v>97</v>
      </c>
      <c r="B38" s="285">
        <f>+'2-Tuit &amp; Oth NGF Rev'!D7</f>
        <v>200210000</v>
      </c>
      <c r="C38" s="286">
        <v>3.5298064E7</v>
      </c>
      <c r="D38" s="287">
        <f t="shared" ref="D38:D44" si="13">IF(C38=0,"%",C38/B38)</f>
        <v>0.1763051995</v>
      </c>
      <c r="E38" s="286">
        <v>3.5298064E7</v>
      </c>
      <c r="F38" s="286">
        <v>1887056.0</v>
      </c>
      <c r="G38" s="286">
        <v>2.099674654E7</v>
      </c>
      <c r="H38" s="289">
        <f t="shared" ref="H38:H43" si="14">B38+F38+G38</f>
        <v>223093802.5</v>
      </c>
      <c r="I38" s="290">
        <f>(C38+C40+C42)-(E38+E40+E42)</f>
        <v>0</v>
      </c>
      <c r="J38" s="291" t="str">
        <f>IF(I38&gt;0,"WARNING: IS subsidizing OS","Compliant")</f>
        <v>Compliant</v>
      </c>
      <c r="K38" s="244"/>
      <c r="L38" s="284" t="s">
        <v>97</v>
      </c>
      <c r="M38" s="285">
        <f>+'2-Tuit &amp; Oth NGF Rev'!G7</f>
        <v>198937558.8</v>
      </c>
      <c r="N38" s="286">
        <f t="shared" ref="N38:N43" si="15">P38</f>
        <v>37873961.47</v>
      </c>
      <c r="O38" s="287">
        <f t="shared" ref="O38:O44" si="16">IF(N38=0,"%",N38/M38)</f>
        <v>0.1903811512</v>
      </c>
      <c r="P38" s="286">
        <f>P25+4000000+2200000+955818</f>
        <v>37873961.47</v>
      </c>
      <c r="Q38" s="286">
        <f>Q25</f>
        <v>1252075</v>
      </c>
      <c r="R38" s="286">
        <f>R25+6700636</f>
        <v>30114753.4</v>
      </c>
      <c r="S38" s="289">
        <f t="shared" ref="S38:S43" si="18">M38+Q38+R38</f>
        <v>230304387.2</v>
      </c>
      <c r="T38" s="290">
        <f>(N38+N40+N42)-(P38+P40+P42)</f>
        <v>0</v>
      </c>
      <c r="U38" s="291" t="str">
        <f>IF(T38&gt;0,"WARNING: IS subsidizing OS","Compliant")</f>
        <v>Compliant</v>
      </c>
      <c r="V38" s="244"/>
      <c r="W38" s="244"/>
      <c r="X38" s="244"/>
      <c r="Y38" s="244"/>
      <c r="Z38" s="244"/>
    </row>
    <row r="39" ht="15.75" customHeight="1">
      <c r="A39" s="293" t="s">
        <v>98</v>
      </c>
      <c r="B39" s="311">
        <f>+'2-Tuit &amp; Oth NGF Rev'!D8</f>
        <v>38667500</v>
      </c>
      <c r="C39" s="286">
        <v>8746421.0</v>
      </c>
      <c r="D39" s="287">
        <f t="shared" si="13"/>
        <v>0.2261956682</v>
      </c>
      <c r="E39" s="286">
        <v>8746421.0</v>
      </c>
      <c r="F39" s="286">
        <f>12226427+700000</f>
        <v>12926427</v>
      </c>
      <c r="G39" s="286">
        <v>3095886.5</v>
      </c>
      <c r="H39" s="295">
        <f t="shared" si="14"/>
        <v>54689813.5</v>
      </c>
      <c r="I39" s="244"/>
      <c r="J39" s="244"/>
      <c r="K39" s="244"/>
      <c r="L39" s="293" t="s">
        <v>98</v>
      </c>
      <c r="M39" s="285">
        <f>+'2-Tuit &amp; Oth NGF Rev'!G8</f>
        <v>33413533.67</v>
      </c>
      <c r="N39" s="286">
        <f t="shared" si="15"/>
        <v>7606547.36</v>
      </c>
      <c r="O39" s="287">
        <f t="shared" si="16"/>
        <v>0.2276486957</v>
      </c>
      <c r="P39" s="286">
        <f t="shared" ref="P39:R39" si="17">P26</f>
        <v>7606547.36</v>
      </c>
      <c r="Q39" s="286">
        <f t="shared" si="17"/>
        <v>11914788.5</v>
      </c>
      <c r="R39" s="286">
        <f t="shared" si="17"/>
        <v>3106088.6</v>
      </c>
      <c r="S39" s="295">
        <f t="shared" si="18"/>
        <v>48434410.77</v>
      </c>
      <c r="T39" s="244"/>
      <c r="U39" s="244"/>
      <c r="V39" s="244"/>
      <c r="W39" s="244"/>
      <c r="X39" s="244"/>
      <c r="Y39" s="244"/>
      <c r="Z39" s="244"/>
    </row>
    <row r="40" ht="15.75" customHeight="1">
      <c r="A40" s="293" t="s">
        <v>99</v>
      </c>
      <c r="B40" s="311">
        <f>+'2-Tuit &amp; Oth NGF Rev'!D9</f>
        <v>50251000</v>
      </c>
      <c r="C40" s="286">
        <v>70736.04</v>
      </c>
      <c r="D40" s="287">
        <f t="shared" si="13"/>
        <v>0.001407654375</v>
      </c>
      <c r="E40" s="286">
        <v>70736.04</v>
      </c>
      <c r="F40" s="286">
        <v>3497035.49</v>
      </c>
      <c r="G40" s="286">
        <v>872410.2</v>
      </c>
      <c r="H40" s="295">
        <f t="shared" si="14"/>
        <v>54620445.69</v>
      </c>
      <c r="I40" s="244"/>
      <c r="J40" s="244"/>
      <c r="K40" s="244"/>
      <c r="L40" s="293" t="s">
        <v>99</v>
      </c>
      <c r="M40" s="285">
        <f>+'2-Tuit &amp; Oth NGF Rev'!G9</f>
        <v>43214791.01</v>
      </c>
      <c r="N40" s="286">
        <f t="shared" si="15"/>
        <v>43620</v>
      </c>
      <c r="O40" s="287">
        <f t="shared" si="16"/>
        <v>0.001009376627</v>
      </c>
      <c r="P40" s="286">
        <f t="shared" ref="P40:R40" si="19">P27</f>
        <v>43620</v>
      </c>
      <c r="Q40" s="286">
        <f t="shared" si="19"/>
        <v>3087166.24</v>
      </c>
      <c r="R40" s="286">
        <f t="shared" si="19"/>
        <v>1111004</v>
      </c>
      <c r="S40" s="295">
        <f t="shared" si="18"/>
        <v>47412961.25</v>
      </c>
      <c r="T40" s="244"/>
      <c r="U40" s="244"/>
      <c r="V40" s="244"/>
      <c r="W40" s="244"/>
      <c r="X40" s="244"/>
      <c r="Y40" s="244"/>
      <c r="Z40" s="244"/>
    </row>
    <row r="41" ht="15.0" customHeight="1">
      <c r="A41" s="293" t="s">
        <v>100</v>
      </c>
      <c r="B41" s="311">
        <f>+'2-Tuit &amp; Oth NGF Rev'!D10</f>
        <v>20431800</v>
      </c>
      <c r="C41" s="286">
        <v>26929.0</v>
      </c>
      <c r="D41" s="287">
        <f t="shared" si="13"/>
        <v>0.001317994499</v>
      </c>
      <c r="E41" s="286">
        <v>26929.0</v>
      </c>
      <c r="F41" s="286">
        <v>6592902.63</v>
      </c>
      <c r="G41" s="286">
        <v>5201546.5</v>
      </c>
      <c r="H41" s="295">
        <f t="shared" si="14"/>
        <v>32226249.13</v>
      </c>
      <c r="I41" s="244"/>
      <c r="J41" s="244"/>
      <c r="K41" s="244"/>
      <c r="L41" s="293" t="s">
        <v>100</v>
      </c>
      <c r="M41" s="285">
        <f>+'2-Tuit &amp; Oth NGF Rev'!G10</f>
        <v>23756806.78</v>
      </c>
      <c r="N41" s="286">
        <f t="shared" si="15"/>
        <v>5000</v>
      </c>
      <c r="O41" s="287">
        <f t="shared" si="16"/>
        <v>0.000210465996</v>
      </c>
      <c r="P41" s="286">
        <f t="shared" ref="P41:R41" si="20">P28</f>
        <v>5000</v>
      </c>
      <c r="Q41" s="286">
        <f t="shared" si="20"/>
        <v>7275427.95</v>
      </c>
      <c r="R41" s="286">
        <f t="shared" si="20"/>
        <v>5010205.5</v>
      </c>
      <c r="S41" s="295">
        <f t="shared" si="18"/>
        <v>36042440.23</v>
      </c>
      <c r="T41" s="244"/>
      <c r="U41" s="244"/>
      <c r="V41" s="244"/>
      <c r="W41" s="244"/>
      <c r="X41" s="244"/>
      <c r="Y41" s="244"/>
      <c r="Z41" s="244"/>
    </row>
    <row r="42" ht="15.0" customHeight="1">
      <c r="A42" s="293" t="s">
        <v>243</v>
      </c>
      <c r="B42" s="294">
        <f>'2-Tuit &amp; Oth NGF Rev'!D13+'2-Tuit &amp; Oth NGF Rev'!D15+'2-Tuit &amp; Oth NGF Rev'!D17</f>
        <v>35533000</v>
      </c>
      <c r="C42" s="286">
        <v>2348.54</v>
      </c>
      <c r="D42" s="287">
        <f t="shared" si="13"/>
        <v>0.00006609461627</v>
      </c>
      <c r="E42" s="286">
        <v>2348.54</v>
      </c>
      <c r="F42" s="286">
        <v>994349.0</v>
      </c>
      <c r="G42" s="286">
        <v>104881.0</v>
      </c>
      <c r="H42" s="295">
        <f t="shared" si="14"/>
        <v>36632230</v>
      </c>
      <c r="I42" s="244"/>
      <c r="J42" s="244"/>
      <c r="K42" s="244"/>
      <c r="L42" s="293" t="s">
        <v>243</v>
      </c>
      <c r="M42" s="294">
        <f>+SUM('2-Tuit &amp; Oth NGF Rev'!G11+'2-Tuit &amp; Oth NGF Rev'!G13+'2-Tuit &amp; Oth NGF Rev'!G15+'2-Tuit &amp; Oth NGF Rev'!G17+'2-Tuit &amp; Oth NGF Rev'!G19)</f>
        <v>31691559</v>
      </c>
      <c r="N42" s="286">
        <f t="shared" si="15"/>
        <v>5000</v>
      </c>
      <c r="O42" s="287">
        <f t="shared" si="16"/>
        <v>0.0001577707174</v>
      </c>
      <c r="P42" s="286">
        <f t="shared" ref="P42:R42" si="21">P29</f>
        <v>5000</v>
      </c>
      <c r="Q42" s="286">
        <f t="shared" si="21"/>
        <v>1226313</v>
      </c>
      <c r="R42" s="286">
        <f t="shared" si="21"/>
        <v>184800</v>
      </c>
      <c r="S42" s="295">
        <f t="shared" si="18"/>
        <v>33102672</v>
      </c>
      <c r="T42" s="244"/>
      <c r="U42" s="244"/>
      <c r="V42" s="244"/>
      <c r="W42" s="244"/>
      <c r="X42" s="244"/>
      <c r="Y42" s="244"/>
      <c r="Z42" s="244"/>
    </row>
    <row r="43" ht="15.0" customHeight="1">
      <c r="A43" s="297" t="s">
        <v>244</v>
      </c>
      <c r="B43" s="294">
        <f>'2-Tuit &amp; Oth NGF Rev'!D14+'2-Tuit &amp; Oth NGF Rev'!D16+'2-Tuit &amp; Oth NGF Rev'!D18</f>
        <v>34234200</v>
      </c>
      <c r="C43" s="286">
        <v>2500.0</v>
      </c>
      <c r="D43" s="287">
        <f t="shared" si="13"/>
        <v>0.00007302638882</v>
      </c>
      <c r="E43" s="286">
        <v>2500.0</v>
      </c>
      <c r="F43" s="286">
        <v>1122667.0</v>
      </c>
      <c r="G43" s="286"/>
      <c r="H43" s="299">
        <f t="shared" si="14"/>
        <v>35356867</v>
      </c>
      <c r="I43" s="244"/>
      <c r="J43" s="244"/>
      <c r="K43" s="244"/>
      <c r="L43" s="297" t="s">
        <v>244</v>
      </c>
      <c r="M43" s="294">
        <f>+SUM('2-Tuit &amp; Oth NGF Rev'!G12+'2-Tuit &amp; Oth NGF Rev'!G14+'2-Tuit &amp; Oth NGF Rev'!G16+'2-Tuit &amp; Oth NGF Rev'!G18+'2-Tuit &amp; Oth NGF Rev'!G20)</f>
        <v>33395007</v>
      </c>
      <c r="N43" s="286">
        <f t="shared" si="15"/>
        <v>0</v>
      </c>
      <c r="O43" s="298" t="str">
        <f t="shared" si="16"/>
        <v>%</v>
      </c>
      <c r="P43" s="286">
        <f t="shared" ref="P43:R43" si="22">P30</f>
        <v>0</v>
      </c>
      <c r="Q43" s="286">
        <f t="shared" si="22"/>
        <v>1276121</v>
      </c>
      <c r="R43" s="286">
        <f t="shared" si="22"/>
        <v>11808</v>
      </c>
      <c r="S43" s="299">
        <f t="shared" si="18"/>
        <v>34682936</v>
      </c>
      <c r="T43" s="244"/>
      <c r="U43" s="244"/>
      <c r="V43" s="244"/>
      <c r="W43" s="244"/>
      <c r="X43" s="244"/>
      <c r="Y43" s="244"/>
      <c r="Z43" s="244"/>
    </row>
    <row r="44" ht="15.0" customHeight="1">
      <c r="A44" s="300" t="s">
        <v>245</v>
      </c>
      <c r="B44" s="308">
        <f t="shared" ref="B44:C44" si="23">SUM(B38:B43)</f>
        <v>379327500</v>
      </c>
      <c r="C44" s="308">
        <f t="shared" si="23"/>
        <v>44146998.58</v>
      </c>
      <c r="D44" s="302">
        <f t="shared" si="13"/>
        <v>0.1163822781</v>
      </c>
      <c r="E44" s="308">
        <f t="shared" ref="E44:H44" si="24">SUM(E38:E43)</f>
        <v>44146998.58</v>
      </c>
      <c r="F44" s="301">
        <f t="shared" si="24"/>
        <v>27020437.12</v>
      </c>
      <c r="G44" s="301">
        <f t="shared" si="24"/>
        <v>30271470.74</v>
      </c>
      <c r="H44" s="303">
        <f t="shared" si="24"/>
        <v>436619407.9</v>
      </c>
      <c r="I44" s="244"/>
      <c r="J44" s="244"/>
      <c r="K44" s="244"/>
      <c r="L44" s="300" t="s">
        <v>245</v>
      </c>
      <c r="M44" s="285">
        <f t="shared" ref="M44:N44" si="25">SUM(M38:M43)</f>
        <v>364409256.3</v>
      </c>
      <c r="N44" s="308">
        <f t="shared" si="25"/>
        <v>45534128.83</v>
      </c>
      <c r="O44" s="302">
        <f t="shared" si="16"/>
        <v>0.1249532717</v>
      </c>
      <c r="P44" s="308">
        <f t="shared" ref="P44:S44" si="26">SUM(P38:P43)</f>
        <v>45534128.83</v>
      </c>
      <c r="Q44" s="301">
        <f t="shared" si="26"/>
        <v>26031891.69</v>
      </c>
      <c r="R44" s="301">
        <f t="shared" si="26"/>
        <v>39538659.5</v>
      </c>
      <c r="S44" s="303">
        <f t="shared" si="26"/>
        <v>429979807.5</v>
      </c>
      <c r="T44" s="244"/>
      <c r="U44" s="244"/>
      <c r="V44" s="244"/>
      <c r="W44" s="244"/>
      <c r="X44" s="244"/>
      <c r="Y44" s="244"/>
      <c r="Z44" s="244"/>
    </row>
    <row r="45" ht="15.0" customHeight="1">
      <c r="A45" s="312"/>
      <c r="B45" s="292">
        <f t="shared" ref="B45:C45" si="27">B31-B44</f>
        <v>-17189300</v>
      </c>
      <c r="C45" s="292">
        <f t="shared" si="27"/>
        <v>-4000000</v>
      </c>
      <c r="D45" s="292"/>
      <c r="E45" s="292">
        <f t="shared" ref="E45:H45" si="28">E31-E44</f>
        <v>-4000000</v>
      </c>
      <c r="F45" s="292">
        <f t="shared" si="28"/>
        <v>-700000</v>
      </c>
      <c r="G45" s="292">
        <f t="shared" si="28"/>
        <v>0</v>
      </c>
      <c r="H45" s="292">
        <f t="shared" si="28"/>
        <v>-17889300</v>
      </c>
      <c r="I45" s="244"/>
      <c r="J45" s="244"/>
      <c r="K45" s="244"/>
      <c r="L45" s="244"/>
      <c r="M45" s="244"/>
      <c r="N45" s="244"/>
      <c r="O45" s="244"/>
      <c r="P45" s="244"/>
      <c r="Q45" s="244"/>
      <c r="R45" s="244"/>
      <c r="S45" s="244"/>
      <c r="T45" s="244"/>
      <c r="U45" s="244"/>
      <c r="V45" s="244"/>
      <c r="W45" s="244"/>
      <c r="X45" s="244"/>
      <c r="Y45" s="244"/>
      <c r="Z45" s="244"/>
    </row>
    <row r="46" ht="15.0" customHeight="1">
      <c r="A46" s="235" t="s">
        <v>92</v>
      </c>
      <c r="B46" s="73"/>
      <c r="C46" s="73"/>
      <c r="D46" s="73"/>
      <c r="E46" s="73"/>
      <c r="F46" s="73"/>
      <c r="G46" s="73"/>
      <c r="H46" s="74"/>
      <c r="I46" s="244"/>
      <c r="J46" s="244"/>
      <c r="K46" s="244"/>
      <c r="L46" s="310" t="s">
        <v>250</v>
      </c>
      <c r="M46" s="73"/>
      <c r="N46" s="73"/>
      <c r="O46" s="73"/>
      <c r="P46" s="73"/>
      <c r="Q46" s="73"/>
      <c r="R46" s="73"/>
      <c r="S46" s="74"/>
      <c r="T46" s="244"/>
      <c r="U46" s="244"/>
      <c r="V46" s="244"/>
      <c r="W46" s="244"/>
      <c r="X46" s="244"/>
      <c r="Y46" s="244"/>
      <c r="Z46" s="244"/>
    </row>
    <row r="47" ht="15.0" customHeight="1">
      <c r="A47" s="276" t="s">
        <v>234</v>
      </c>
      <c r="B47" s="277" t="s">
        <v>95</v>
      </c>
      <c r="C47" s="277" t="s">
        <v>235</v>
      </c>
      <c r="D47" s="277" t="s">
        <v>236</v>
      </c>
      <c r="E47" s="277" t="s">
        <v>237</v>
      </c>
      <c r="F47" s="277" t="s">
        <v>238</v>
      </c>
      <c r="G47" s="277" t="s">
        <v>239</v>
      </c>
      <c r="H47" s="278" t="s">
        <v>240</v>
      </c>
      <c r="I47" s="70"/>
      <c r="J47" s="70"/>
      <c r="K47" s="70"/>
      <c r="L47" s="276" t="s">
        <v>234</v>
      </c>
      <c r="M47" s="277" t="s">
        <v>95</v>
      </c>
      <c r="N47" s="277" t="s">
        <v>235</v>
      </c>
      <c r="O47" s="277" t="s">
        <v>236</v>
      </c>
      <c r="P47" s="277" t="s">
        <v>237</v>
      </c>
      <c r="Q47" s="277" t="s">
        <v>238</v>
      </c>
      <c r="R47" s="277" t="s">
        <v>239</v>
      </c>
      <c r="S47" s="278" t="s">
        <v>240</v>
      </c>
      <c r="T47" s="70"/>
      <c r="U47" s="70"/>
      <c r="V47" s="70"/>
      <c r="W47" s="70"/>
      <c r="X47" s="70"/>
      <c r="Y47" s="70"/>
      <c r="Z47" s="70"/>
    </row>
    <row r="48" ht="15.0" customHeight="1">
      <c r="A48" s="279"/>
      <c r="B48" s="126"/>
      <c r="C48" s="126"/>
      <c r="D48" s="126"/>
      <c r="E48" s="126"/>
      <c r="F48" s="126"/>
      <c r="G48" s="126"/>
      <c r="H48" s="126"/>
      <c r="I48" s="244"/>
      <c r="J48" s="70"/>
      <c r="K48" s="70"/>
      <c r="L48" s="279"/>
      <c r="M48" s="126"/>
      <c r="N48" s="126"/>
      <c r="O48" s="126"/>
      <c r="P48" s="126"/>
      <c r="Q48" s="126"/>
      <c r="R48" s="126"/>
      <c r="S48" s="126"/>
      <c r="T48" s="244"/>
      <c r="U48" s="244"/>
      <c r="V48" s="70"/>
      <c r="W48" s="70"/>
      <c r="X48" s="70"/>
      <c r="Y48" s="70"/>
      <c r="Z48" s="70"/>
    </row>
    <row r="49" ht="15.0" customHeight="1">
      <c r="A49" s="279"/>
      <c r="B49" s="126"/>
      <c r="C49" s="126"/>
      <c r="D49" s="126"/>
      <c r="E49" s="126"/>
      <c r="F49" s="126"/>
      <c r="G49" s="126"/>
      <c r="H49" s="126"/>
      <c r="I49" s="306" t="s">
        <v>241</v>
      </c>
      <c r="J49" s="281"/>
      <c r="K49" s="70"/>
      <c r="L49" s="279"/>
      <c r="M49" s="126"/>
      <c r="N49" s="126"/>
      <c r="O49" s="126"/>
      <c r="P49" s="126"/>
      <c r="Q49" s="126"/>
      <c r="R49" s="126"/>
      <c r="S49" s="126"/>
      <c r="T49" s="306" t="s">
        <v>241</v>
      </c>
      <c r="U49" s="281"/>
      <c r="V49" s="70"/>
      <c r="W49" s="70"/>
      <c r="X49" s="70"/>
      <c r="Y49" s="70"/>
      <c r="Z49" s="70"/>
    </row>
    <row r="50" ht="15.0" customHeight="1">
      <c r="A50" s="282"/>
      <c r="B50" s="144"/>
      <c r="C50" s="144"/>
      <c r="D50" s="144"/>
      <c r="E50" s="144"/>
      <c r="F50" s="144"/>
      <c r="G50" s="144"/>
      <c r="H50" s="144"/>
      <c r="I50" s="307" t="s">
        <v>242</v>
      </c>
      <c r="J50" s="41"/>
      <c r="K50" s="70"/>
      <c r="L50" s="282"/>
      <c r="M50" s="144"/>
      <c r="N50" s="144"/>
      <c r="O50" s="144"/>
      <c r="P50" s="144"/>
      <c r="Q50" s="144"/>
      <c r="R50" s="144"/>
      <c r="S50" s="144"/>
      <c r="T50" s="307" t="s">
        <v>242</v>
      </c>
      <c r="U50" s="41"/>
      <c r="V50" s="70"/>
      <c r="W50" s="70"/>
      <c r="X50" s="70"/>
      <c r="Y50" s="70"/>
      <c r="Z50" s="70"/>
    </row>
    <row r="51" ht="12.0" customHeight="1">
      <c r="A51" s="284" t="s">
        <v>97</v>
      </c>
      <c r="B51" s="285">
        <f>+'2-Tuit &amp; Oth NGF Rev'!E7</f>
        <v>211801500</v>
      </c>
      <c r="C51" s="286">
        <v>3.8298064E7</v>
      </c>
      <c r="D51" s="287">
        <f t="shared" ref="D51:D57" si="29">IF(C51=0,"%",C51/B51)</f>
        <v>0.1808205513</v>
      </c>
      <c r="E51" s="286">
        <v>3.8298064E7</v>
      </c>
      <c r="F51" s="286">
        <v>1887056.0</v>
      </c>
      <c r="G51" s="286">
        <v>2.099674654E7</v>
      </c>
      <c r="H51" s="289">
        <f t="shared" ref="H51:H56" si="30">B51+F51+G51</f>
        <v>234685302.5</v>
      </c>
      <c r="I51" s="290">
        <f>(C51+C53+C55)-(E51+E53+E55)</f>
        <v>0</v>
      </c>
      <c r="J51" s="291" t="str">
        <f>IF(I51&gt;0,"WARNING: IS subsidizing OS","Compliant")</f>
        <v>Compliant</v>
      </c>
      <c r="K51" s="70"/>
      <c r="L51" s="284" t="s">
        <v>97</v>
      </c>
      <c r="M51" s="285">
        <f>+'2-Tuit &amp; Oth NGF Rev'!H7</f>
        <v>212415105.1</v>
      </c>
      <c r="N51" s="286">
        <v>4.2466991E7</v>
      </c>
      <c r="O51" s="287">
        <f t="shared" ref="O51:O57" si="31">IF(N51=0,"%",N51/M51)</f>
        <v>0.1999245344</v>
      </c>
      <c r="P51" s="286">
        <f>P38+3000000+1593030</f>
        <v>42466991.47</v>
      </c>
      <c r="Q51" s="286">
        <f>Q38</f>
        <v>1252075</v>
      </c>
      <c r="R51" s="286">
        <f>R38-6700636</f>
        <v>23414117.4</v>
      </c>
      <c r="S51" s="289">
        <f t="shared" ref="S51:S56" si="33">M51+Q51+R51</f>
        <v>237081297.5</v>
      </c>
      <c r="T51" s="290">
        <f>(N51+N53+N55)-(P51+P53+P55)</f>
        <v>-0.4699999988</v>
      </c>
      <c r="U51" s="291" t="str">
        <f>IF(T51&gt;0,"WARNING: IS subsidizing OS","Compliant")</f>
        <v>Compliant</v>
      </c>
      <c r="V51" s="70"/>
      <c r="W51" s="70"/>
      <c r="X51" s="70"/>
      <c r="Y51" s="70"/>
      <c r="Z51" s="70"/>
    </row>
    <row r="52" ht="12.0" customHeight="1">
      <c r="A52" s="293" t="s">
        <v>98</v>
      </c>
      <c r="B52" s="311">
        <f>+'2-Tuit &amp; Oth NGF Rev'!E8</f>
        <v>50616000</v>
      </c>
      <c r="C52" s="286">
        <v>9746421.0</v>
      </c>
      <c r="D52" s="287">
        <f t="shared" si="29"/>
        <v>0.1925561285</v>
      </c>
      <c r="E52" s="286">
        <v>9746421.0</v>
      </c>
      <c r="F52" s="286">
        <v>1.2226427E7</v>
      </c>
      <c r="G52" s="286">
        <v>3095886.5</v>
      </c>
      <c r="H52" s="295">
        <f t="shared" si="30"/>
        <v>65938313.5</v>
      </c>
      <c r="I52" s="70"/>
      <c r="J52" s="70"/>
      <c r="K52" s="70"/>
      <c r="L52" s="293" t="s">
        <v>98</v>
      </c>
      <c r="M52" s="285">
        <f>+'2-Tuit &amp; Oth NGF Rev'!H8</f>
        <v>36534927.43</v>
      </c>
      <c r="N52" s="286">
        <v>7606547.0</v>
      </c>
      <c r="O52" s="287">
        <f t="shared" si="31"/>
        <v>0.2081993187</v>
      </c>
      <c r="P52" s="286">
        <f t="shared" ref="P52:R52" si="32">P39</f>
        <v>7606547.36</v>
      </c>
      <c r="Q52" s="286">
        <f t="shared" si="32"/>
        <v>11914788.5</v>
      </c>
      <c r="R52" s="286">
        <f t="shared" si="32"/>
        <v>3106088.6</v>
      </c>
      <c r="S52" s="295">
        <f t="shared" si="33"/>
        <v>51555804.53</v>
      </c>
      <c r="T52" s="244"/>
      <c r="U52" s="244"/>
      <c r="V52" s="70"/>
      <c r="W52" s="70"/>
      <c r="X52" s="70"/>
      <c r="Y52" s="70"/>
      <c r="Z52" s="70"/>
    </row>
    <row r="53" ht="12.0" customHeight="1">
      <c r="A53" s="293" t="s">
        <v>99</v>
      </c>
      <c r="B53" s="311">
        <f>+'2-Tuit &amp; Oth NGF Rev'!E9</f>
        <v>52683800</v>
      </c>
      <c r="C53" s="286">
        <v>70736.04</v>
      </c>
      <c r="D53" s="287">
        <f t="shared" si="29"/>
        <v>0.00134265258</v>
      </c>
      <c r="E53" s="286">
        <v>70736.04</v>
      </c>
      <c r="F53" s="286">
        <v>3497035.49</v>
      </c>
      <c r="G53" s="286">
        <v>872410.2</v>
      </c>
      <c r="H53" s="295">
        <f t="shared" si="30"/>
        <v>57053245.69</v>
      </c>
      <c r="I53" s="70"/>
      <c r="J53" s="70"/>
      <c r="K53" s="70"/>
      <c r="L53" s="293" t="s">
        <v>99</v>
      </c>
      <c r="M53" s="285">
        <f>+'2-Tuit &amp; Oth NGF Rev'!H9</f>
        <v>45795498.91</v>
      </c>
      <c r="N53" s="286">
        <v>43620.0</v>
      </c>
      <c r="O53" s="287">
        <f t="shared" si="31"/>
        <v>0.0009524953552</v>
      </c>
      <c r="P53" s="286">
        <f t="shared" ref="P53:R53" si="34">P40</f>
        <v>43620</v>
      </c>
      <c r="Q53" s="286">
        <f t="shared" si="34"/>
        <v>3087166.24</v>
      </c>
      <c r="R53" s="286">
        <f t="shared" si="34"/>
        <v>1111004</v>
      </c>
      <c r="S53" s="295">
        <f t="shared" si="33"/>
        <v>49993669.15</v>
      </c>
      <c r="T53" s="244"/>
      <c r="U53" s="244"/>
      <c r="V53" s="70"/>
      <c r="W53" s="70"/>
      <c r="X53" s="70"/>
      <c r="Y53" s="70"/>
      <c r="Z53" s="70"/>
    </row>
    <row r="54" ht="12.0" customHeight="1">
      <c r="A54" s="293" t="s">
        <v>100</v>
      </c>
      <c r="B54" s="311">
        <f>+'2-Tuit &amp; Oth NGF Rev'!E10</f>
        <v>20870500</v>
      </c>
      <c r="C54" s="286">
        <v>26929.0</v>
      </c>
      <c r="D54" s="287">
        <f t="shared" si="29"/>
        <v>0.001290290122</v>
      </c>
      <c r="E54" s="286">
        <v>26929.0</v>
      </c>
      <c r="F54" s="286">
        <v>6592902.63</v>
      </c>
      <c r="G54" s="286">
        <v>5201546.5</v>
      </c>
      <c r="H54" s="295">
        <f t="shared" si="30"/>
        <v>32664949.13</v>
      </c>
      <c r="I54" s="70"/>
      <c r="J54" s="70"/>
      <c r="K54" s="70"/>
      <c r="L54" s="293" t="s">
        <v>100</v>
      </c>
      <c r="M54" s="285">
        <f>+'2-Tuit &amp; Oth NGF Rev'!H10</f>
        <v>25486434.17</v>
      </c>
      <c r="N54" s="286">
        <v>5000.0</v>
      </c>
      <c r="O54" s="287">
        <f t="shared" si="31"/>
        <v>0.0001961827993</v>
      </c>
      <c r="P54" s="286">
        <f t="shared" ref="P54:R54" si="35">P41</f>
        <v>5000</v>
      </c>
      <c r="Q54" s="286">
        <f t="shared" si="35"/>
        <v>7275427.95</v>
      </c>
      <c r="R54" s="286">
        <f t="shared" si="35"/>
        <v>5010205.5</v>
      </c>
      <c r="S54" s="295">
        <f t="shared" si="33"/>
        <v>37772067.62</v>
      </c>
      <c r="T54" s="244"/>
      <c r="U54" s="244"/>
      <c r="V54" s="70"/>
      <c r="W54" s="70"/>
      <c r="X54" s="70"/>
      <c r="Y54" s="70"/>
      <c r="Z54" s="70"/>
    </row>
    <row r="55" ht="12.0" customHeight="1">
      <c r="A55" s="293" t="s">
        <v>243</v>
      </c>
      <c r="B55" s="294">
        <f>'2-Tuit &amp; Oth NGF Rev'!E13+'2-Tuit &amp; Oth NGF Rev'!E15+'2-Tuit &amp; Oth NGF Rev'!E17</f>
        <v>35533000</v>
      </c>
      <c r="C55" s="286">
        <v>2348.54</v>
      </c>
      <c r="D55" s="287">
        <f t="shared" si="29"/>
        <v>0.00006609461627</v>
      </c>
      <c r="E55" s="286">
        <v>2348.54</v>
      </c>
      <c r="F55" s="286">
        <v>994349.0</v>
      </c>
      <c r="G55" s="286">
        <v>104881.0</v>
      </c>
      <c r="H55" s="295">
        <f t="shared" si="30"/>
        <v>36632230</v>
      </c>
      <c r="I55" s="70"/>
      <c r="J55" s="70"/>
      <c r="K55" s="70"/>
      <c r="L55" s="293" t="s">
        <v>243</v>
      </c>
      <c r="M55" s="294">
        <f>+SUM('2-Tuit &amp; Oth NGF Rev'!H11+'2-Tuit &amp; Oth NGF Rev'!H13+'2-Tuit &amp; Oth NGF Rev'!H15+'2-Tuit &amp; Oth NGF Rev'!H17+'2-Tuit &amp; Oth NGF Rev'!H19)</f>
        <v>31691559</v>
      </c>
      <c r="N55" s="286">
        <v>5000.0</v>
      </c>
      <c r="O55" s="287">
        <f t="shared" si="31"/>
        <v>0.0001577707174</v>
      </c>
      <c r="P55" s="286">
        <f t="shared" ref="P55:R55" si="36">P42</f>
        <v>5000</v>
      </c>
      <c r="Q55" s="286">
        <f t="shared" si="36"/>
        <v>1226313</v>
      </c>
      <c r="R55" s="286">
        <f t="shared" si="36"/>
        <v>184800</v>
      </c>
      <c r="S55" s="295">
        <f t="shared" si="33"/>
        <v>33102672</v>
      </c>
      <c r="T55" s="244"/>
      <c r="U55" s="244"/>
      <c r="V55" s="70"/>
      <c r="W55" s="70"/>
      <c r="X55" s="70"/>
      <c r="Y55" s="70"/>
      <c r="Z55" s="70"/>
    </row>
    <row r="56" ht="12.0" customHeight="1">
      <c r="A56" s="297" t="s">
        <v>244</v>
      </c>
      <c r="B56" s="294">
        <f>'2-Tuit &amp; Oth NGF Rev'!E14+'2-Tuit &amp; Oth NGF Rev'!E16+'2-Tuit &amp; Oth NGF Rev'!E18</f>
        <v>34234200</v>
      </c>
      <c r="C56" s="286">
        <v>2500.0</v>
      </c>
      <c r="D56" s="287">
        <f t="shared" si="29"/>
        <v>0.00007302638882</v>
      </c>
      <c r="E56" s="286">
        <v>2500.0</v>
      </c>
      <c r="F56" s="286">
        <v>1122667.0</v>
      </c>
      <c r="G56" s="286"/>
      <c r="H56" s="299">
        <f t="shared" si="30"/>
        <v>35356867</v>
      </c>
      <c r="I56" s="70"/>
      <c r="J56" s="70"/>
      <c r="K56" s="70"/>
      <c r="L56" s="297" t="s">
        <v>244</v>
      </c>
      <c r="M56" s="294">
        <f>+SUM('2-Tuit &amp; Oth NGF Rev'!H12+'2-Tuit &amp; Oth NGF Rev'!H14+'2-Tuit &amp; Oth NGF Rev'!H16+'2-Tuit &amp; Oth NGF Rev'!H18+'2-Tuit &amp; Oth NGF Rev'!H20)</f>
        <v>33395007</v>
      </c>
      <c r="N56" s="286">
        <v>0.0</v>
      </c>
      <c r="O56" s="298" t="str">
        <f t="shared" si="31"/>
        <v>%</v>
      </c>
      <c r="P56" s="286">
        <f t="shared" ref="P56:R56" si="37">P43</f>
        <v>0</v>
      </c>
      <c r="Q56" s="286">
        <f t="shared" si="37"/>
        <v>1276121</v>
      </c>
      <c r="R56" s="286">
        <f t="shared" si="37"/>
        <v>11808</v>
      </c>
      <c r="S56" s="299">
        <f t="shared" si="33"/>
        <v>34682936</v>
      </c>
      <c r="T56" s="244"/>
      <c r="U56" s="244"/>
      <c r="V56" s="70"/>
      <c r="W56" s="70"/>
      <c r="X56" s="70"/>
      <c r="Y56" s="70"/>
      <c r="Z56" s="70"/>
    </row>
    <row r="57" ht="12.0" customHeight="1">
      <c r="A57" s="300" t="s">
        <v>245</v>
      </c>
      <c r="B57" s="308">
        <f t="shared" ref="B57:C57" si="38">SUM(B51:B56)</f>
        <v>405739000</v>
      </c>
      <c r="C57" s="308">
        <f t="shared" si="38"/>
        <v>48146998.58</v>
      </c>
      <c r="D57" s="302">
        <f t="shared" si="29"/>
        <v>0.1186649511</v>
      </c>
      <c r="E57" s="308">
        <f t="shared" ref="E57:H57" si="39">SUM(E51:E56)</f>
        <v>48146998.58</v>
      </c>
      <c r="F57" s="301">
        <f t="shared" si="39"/>
        <v>26320437.12</v>
      </c>
      <c r="G57" s="301">
        <f t="shared" si="39"/>
        <v>30271470.74</v>
      </c>
      <c r="H57" s="303">
        <f t="shared" si="39"/>
        <v>462330907.9</v>
      </c>
      <c r="I57" s="292"/>
      <c r="J57" s="70"/>
      <c r="K57" s="70"/>
      <c r="L57" s="300" t="s">
        <v>245</v>
      </c>
      <c r="M57" s="308">
        <f t="shared" ref="M57:N57" si="40">SUM(M51:M56)</f>
        <v>385318531.7</v>
      </c>
      <c r="N57" s="308">
        <f t="shared" si="40"/>
        <v>50127158</v>
      </c>
      <c r="O57" s="302">
        <f t="shared" si="31"/>
        <v>0.1300927775</v>
      </c>
      <c r="P57" s="308">
        <f t="shared" ref="P57:S57" si="41">SUM(P51:P56)</f>
        <v>50127158.83</v>
      </c>
      <c r="Q57" s="301">
        <f t="shared" si="41"/>
        <v>26031891.69</v>
      </c>
      <c r="R57" s="301">
        <f t="shared" si="41"/>
        <v>32838023.5</v>
      </c>
      <c r="S57" s="303">
        <f t="shared" si="41"/>
        <v>444188446.8</v>
      </c>
      <c r="T57" s="244"/>
      <c r="U57" s="244"/>
      <c r="V57" s="70"/>
      <c r="W57" s="70"/>
      <c r="X57" s="70"/>
      <c r="Y57" s="70"/>
      <c r="Z57" s="70"/>
    </row>
    <row r="58" ht="12.0" customHeight="1">
      <c r="A58" s="70"/>
      <c r="B58" s="70"/>
      <c r="C58" s="70"/>
      <c r="D58" s="70"/>
      <c r="E58" s="98">
        <f t="shared" ref="E58:F58" si="42">E44-E57</f>
        <v>-4000000</v>
      </c>
      <c r="F58" s="98">
        <f t="shared" si="42"/>
        <v>700000</v>
      </c>
      <c r="G58" s="70"/>
      <c r="H58" s="70"/>
      <c r="I58" s="70"/>
      <c r="J58" s="70"/>
      <c r="K58" s="70"/>
      <c r="L58" s="70"/>
      <c r="M58" s="70"/>
      <c r="N58" s="70"/>
      <c r="O58" s="70"/>
      <c r="P58" s="70"/>
      <c r="Q58" s="70"/>
      <c r="R58" s="70"/>
      <c r="S58" s="70"/>
      <c r="T58" s="70"/>
      <c r="U58" s="70"/>
      <c r="V58" s="70"/>
      <c r="W58" s="70"/>
      <c r="X58" s="70"/>
      <c r="Y58" s="70"/>
      <c r="Z58" s="70"/>
    </row>
    <row r="59" ht="64.5" customHeight="1">
      <c r="A59" s="313" t="s">
        <v>251</v>
      </c>
      <c r="I59" s="70"/>
      <c r="J59" s="70"/>
      <c r="K59" s="70"/>
      <c r="L59" s="70"/>
      <c r="M59" s="70"/>
      <c r="N59" s="70"/>
      <c r="O59" s="70"/>
      <c r="P59" s="314"/>
      <c r="Q59" s="70"/>
      <c r="R59" s="70"/>
      <c r="S59" s="70"/>
      <c r="T59" s="70"/>
      <c r="U59" s="70"/>
      <c r="V59" s="70"/>
      <c r="W59" s="70"/>
      <c r="X59" s="70"/>
      <c r="Y59" s="70"/>
      <c r="Z59" s="70"/>
    </row>
    <row r="60" ht="12.0"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ht="12.0"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ht="12.0"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ht="12.0"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ht="12.0" customHeight="1">
      <c r="A64" s="70"/>
      <c r="B64" s="70"/>
      <c r="C64" s="70"/>
      <c r="D64" s="70"/>
      <c r="E64" s="70"/>
      <c r="F64" s="70"/>
      <c r="G64" s="70"/>
      <c r="H64" s="70"/>
      <c r="I64" s="70"/>
      <c r="J64" s="70"/>
      <c r="K64" s="70"/>
      <c r="L64" s="70"/>
      <c r="M64" s="98"/>
      <c r="N64" s="98"/>
      <c r="O64" s="315"/>
      <c r="P64" s="98"/>
      <c r="Q64" s="98"/>
      <c r="R64" s="98"/>
      <c r="S64" s="98"/>
      <c r="T64" s="70"/>
      <c r="U64" s="70"/>
      <c r="V64" s="70"/>
      <c r="W64" s="70"/>
      <c r="X64" s="70"/>
      <c r="Y64" s="70"/>
      <c r="Z64" s="70"/>
    </row>
    <row r="65" ht="12.0" customHeight="1">
      <c r="A65" s="70"/>
      <c r="B65" s="70"/>
      <c r="C65" s="70"/>
      <c r="D65" s="70"/>
      <c r="E65" s="70"/>
      <c r="F65" s="70"/>
      <c r="G65" s="70"/>
      <c r="H65" s="70"/>
      <c r="I65" s="70"/>
      <c r="J65" s="70"/>
      <c r="K65" s="70"/>
      <c r="L65" s="70"/>
      <c r="M65" s="98"/>
      <c r="N65" s="98"/>
      <c r="O65" s="315"/>
      <c r="P65" s="98"/>
      <c r="Q65" s="98"/>
      <c r="R65" s="98"/>
      <c r="S65" s="98"/>
      <c r="T65" s="70"/>
      <c r="U65" s="70"/>
      <c r="V65" s="70"/>
      <c r="W65" s="70"/>
      <c r="X65" s="70"/>
      <c r="Y65" s="70"/>
      <c r="Z65" s="70"/>
    </row>
    <row r="66" ht="12.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ht="12.0" customHeight="1">
      <c r="A67" s="70"/>
      <c r="B67" s="70"/>
      <c r="C67" s="70"/>
      <c r="D67" s="70"/>
      <c r="E67" s="70"/>
      <c r="F67" s="70"/>
      <c r="G67" s="70"/>
      <c r="H67" s="70"/>
      <c r="I67" s="70"/>
      <c r="J67" s="70"/>
      <c r="K67" s="70"/>
      <c r="L67" s="70"/>
      <c r="M67" s="70"/>
      <c r="N67" s="98"/>
      <c r="O67" s="70"/>
      <c r="P67" s="70"/>
      <c r="Q67" s="70"/>
      <c r="R67" s="70"/>
      <c r="S67" s="70"/>
      <c r="T67" s="70"/>
      <c r="U67" s="70"/>
      <c r="V67" s="70"/>
      <c r="W67" s="70"/>
      <c r="X67" s="70"/>
      <c r="Y67" s="70"/>
      <c r="Z67" s="70"/>
    </row>
    <row r="68" ht="12.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ht="12.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ht="12.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ht="12.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ht="12.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ht="12.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ht="12.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ht="12.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ht="12.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ht="12.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ht="12.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ht="12.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ht="12.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ht="12.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ht="12.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ht="12.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ht="12.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ht="12.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ht="12.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ht="12.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ht="12.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ht="12.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ht="12.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ht="12.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ht="12.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ht="12.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ht="12.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ht="12.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ht="12.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ht="12.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ht="12.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ht="12.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ht="12.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ht="12.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ht="12.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ht="12.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ht="12.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ht="12.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ht="12.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ht="12.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ht="12.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ht="12.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ht="12.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ht="12.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ht="12.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ht="12.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ht="12.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ht="12.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ht="12.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ht="12.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ht="12.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ht="12.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ht="12.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ht="12.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ht="12.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ht="12.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ht="12.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ht="12.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ht="12.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ht="12.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ht="12.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ht="12.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ht="12.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ht="12.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ht="12.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ht="12.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ht="12.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ht="12.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ht="12.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ht="12.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ht="12.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ht="12.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ht="12.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ht="12.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ht="12.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ht="12.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ht="12.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ht="12.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ht="12.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ht="12.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ht="12.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ht="12.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ht="12.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ht="12.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ht="12.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ht="12.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ht="12.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ht="12.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ht="12.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ht="12.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ht="12.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ht="12.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ht="12.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ht="12.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ht="12.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ht="12.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ht="12.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ht="12.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ht="12.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ht="12.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ht="12.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ht="12.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ht="12.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ht="12.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ht="12.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ht="12.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ht="12.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ht="12.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ht="12.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ht="12.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ht="12.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ht="12.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ht="12.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ht="12.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ht="12.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ht="12.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ht="12.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ht="12.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ht="12.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ht="12.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ht="12.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ht="12.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ht="12.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ht="12.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ht="12.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ht="12.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ht="12.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ht="12.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ht="12.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ht="12.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ht="12.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ht="12.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ht="12.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ht="12.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ht="12.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ht="12.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ht="12.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ht="12.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ht="12.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ht="12.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ht="12.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ht="12.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ht="12.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ht="12.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ht="12.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ht="12.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ht="12.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ht="12.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ht="12.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ht="12.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ht="12.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ht="12.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ht="12.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ht="12.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ht="12.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ht="12.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ht="12.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ht="12.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ht="12.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ht="12.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ht="12.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ht="12.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ht="12.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ht="12.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ht="12.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ht="12.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ht="12.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ht="12.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ht="12.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ht="12.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ht="12.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ht="12.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ht="12.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ht="12.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ht="12.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ht="12.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ht="12.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ht="12.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ht="12.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ht="12.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ht="12.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ht="12.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ht="12.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ht="12.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ht="12.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ht="12.0"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ht="12.0"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ht="12.0"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ht="12.0"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ht="12.0"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ht="12.0"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ht="12.0"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ht="12.0"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ht="12.0"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ht="12.0"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ht="12.0"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ht="12.0"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ht="12.0"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5">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B34:B37"/>
    <mergeCell ref="C34:C37"/>
    <mergeCell ref="D34:D37"/>
    <mergeCell ref="E34:E37"/>
    <mergeCell ref="F34:F37"/>
    <mergeCell ref="G34:G37"/>
    <mergeCell ref="A46:H46"/>
    <mergeCell ref="A59:H59"/>
    <mergeCell ref="A34:A37"/>
    <mergeCell ref="A47:A50"/>
    <mergeCell ref="B47:B50"/>
    <mergeCell ref="C47:C50"/>
    <mergeCell ref="D47:D50"/>
    <mergeCell ref="E47:E50"/>
    <mergeCell ref="F47:F50"/>
    <mergeCell ref="Q47:Q50"/>
    <mergeCell ref="R47:R50"/>
    <mergeCell ref="S47:S50"/>
    <mergeCell ref="T49:U49"/>
    <mergeCell ref="T50:U50"/>
    <mergeCell ref="I49:J49"/>
    <mergeCell ref="I50:J50"/>
    <mergeCell ref="G47:G50"/>
    <mergeCell ref="H47:H50"/>
    <mergeCell ref="L47:L50"/>
    <mergeCell ref="M47:M50"/>
    <mergeCell ref="N47:N50"/>
    <mergeCell ref="O47:O50"/>
    <mergeCell ref="P47:P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A32:E32"/>
    <mergeCell ref="A33:H33"/>
    <mergeCell ref="L33:S33"/>
    <mergeCell ref="T36:U36"/>
    <mergeCell ref="T37:U37"/>
    <mergeCell ref="L46:S46"/>
  </mergeCells>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5"/>
    <col customWidth="1" min="2" max="11" width="15.5"/>
    <col customWidth="1" min="12" max="26" width="8.5"/>
  </cols>
  <sheetData>
    <row r="1" ht="19.5" customHeight="1">
      <c r="A1" s="71" t="str">
        <f>'Institution ID'!A1</f>
        <v>Six-Year Plans - Part I (2022): 2022-23 through 2027-28</v>
      </c>
      <c r="I1" s="316"/>
      <c r="J1" s="70"/>
      <c r="K1" s="70"/>
      <c r="L1" s="70"/>
      <c r="M1" s="70"/>
      <c r="N1" s="70"/>
      <c r="O1" s="70"/>
      <c r="P1" s="70"/>
      <c r="Q1" s="70"/>
      <c r="R1" s="70"/>
      <c r="S1" s="70"/>
      <c r="T1" s="70"/>
      <c r="U1" s="70"/>
      <c r="V1" s="70"/>
      <c r="W1" s="70"/>
      <c r="X1" s="70"/>
      <c r="Y1" s="70"/>
      <c r="Z1" s="70"/>
    </row>
    <row r="2" ht="19.5" customHeight="1">
      <c r="A2" s="71" t="str">
        <f>'Institution ID'!C3</f>
        <v>Virginia Commonwealth University</v>
      </c>
      <c r="B2" s="317"/>
      <c r="C2" s="317"/>
      <c r="D2" s="317"/>
      <c r="E2" s="317"/>
      <c r="F2" s="317"/>
      <c r="G2" s="317"/>
      <c r="H2" s="317"/>
      <c r="I2" s="317"/>
      <c r="J2" s="70"/>
      <c r="K2" s="70"/>
      <c r="L2" s="70"/>
      <c r="M2" s="70"/>
      <c r="N2" s="70"/>
      <c r="O2" s="70"/>
      <c r="P2" s="70"/>
      <c r="Q2" s="70"/>
      <c r="R2" s="70"/>
      <c r="S2" s="70"/>
      <c r="T2" s="70"/>
      <c r="U2" s="70"/>
      <c r="V2" s="70"/>
      <c r="W2" s="70"/>
      <c r="X2" s="70"/>
      <c r="Y2" s="70"/>
      <c r="Z2" s="70"/>
    </row>
    <row r="3" ht="19.5" customHeight="1">
      <c r="A3" s="318" t="s">
        <v>252</v>
      </c>
      <c r="B3" s="318"/>
      <c r="C3" s="318"/>
      <c r="D3" s="318"/>
      <c r="E3" s="318"/>
      <c r="F3" s="318"/>
      <c r="G3" s="318"/>
      <c r="H3" s="318"/>
      <c r="I3" s="318"/>
    </row>
    <row r="4" ht="19.5" customHeight="1">
      <c r="A4" s="318" t="s">
        <v>253</v>
      </c>
      <c r="B4" s="318"/>
      <c r="C4" s="318"/>
      <c r="D4" s="318"/>
      <c r="E4" s="318"/>
      <c r="F4" s="318"/>
      <c r="G4" s="318"/>
      <c r="H4" s="318"/>
      <c r="I4" s="318"/>
    </row>
    <row r="5" ht="19.5" customHeight="1">
      <c r="A5" s="319"/>
      <c r="B5" s="319"/>
      <c r="C5" s="319"/>
      <c r="D5" s="319"/>
      <c r="E5" s="319"/>
      <c r="F5" s="319"/>
      <c r="G5" s="319"/>
      <c r="H5" s="319"/>
      <c r="I5" s="319"/>
      <c r="J5" s="70"/>
      <c r="K5" s="70"/>
      <c r="L5" s="70"/>
      <c r="M5" s="70"/>
      <c r="N5" s="70"/>
      <c r="O5" s="70"/>
      <c r="P5" s="70"/>
      <c r="Q5" s="70"/>
      <c r="R5" s="70"/>
      <c r="S5" s="70"/>
      <c r="T5" s="70"/>
      <c r="U5" s="70"/>
      <c r="V5" s="70"/>
      <c r="W5" s="70"/>
      <c r="X5" s="70"/>
      <c r="Y5" s="70"/>
      <c r="Z5" s="70"/>
    </row>
    <row r="6" ht="19.5" customHeight="1">
      <c r="A6" s="320" t="s">
        <v>254</v>
      </c>
      <c r="B6" s="321"/>
      <c r="C6" s="321"/>
      <c r="D6" s="321"/>
      <c r="E6" s="321"/>
      <c r="F6" s="321"/>
      <c r="G6" s="321"/>
      <c r="H6" s="190"/>
      <c r="I6" s="322"/>
      <c r="J6" s="323"/>
      <c r="K6" s="323"/>
      <c r="L6" s="323"/>
      <c r="M6" s="323"/>
      <c r="N6" s="323"/>
      <c r="O6" s="323"/>
      <c r="P6" s="323"/>
      <c r="Q6" s="323"/>
      <c r="R6" s="323"/>
      <c r="S6" s="323"/>
      <c r="T6" s="323"/>
      <c r="U6" s="323"/>
      <c r="V6" s="323"/>
      <c r="W6" s="323"/>
      <c r="X6" s="323"/>
      <c r="Y6" s="323"/>
      <c r="Z6" s="323"/>
    </row>
    <row r="7" ht="19.5" customHeight="1">
      <c r="A7" s="324" t="s">
        <v>255</v>
      </c>
      <c r="B7" s="73"/>
      <c r="C7" s="73"/>
      <c r="D7" s="73"/>
      <c r="E7" s="73"/>
      <c r="F7" s="73"/>
      <c r="G7" s="73"/>
      <c r="H7" s="203"/>
      <c r="I7" s="70"/>
      <c r="J7" s="70"/>
      <c r="K7" s="70"/>
      <c r="L7" s="70"/>
      <c r="M7" s="70"/>
      <c r="N7" s="70"/>
      <c r="O7" s="70"/>
      <c r="P7" s="70"/>
      <c r="Q7" s="70"/>
      <c r="R7" s="70"/>
      <c r="S7" s="70"/>
      <c r="T7" s="70"/>
      <c r="U7" s="70"/>
      <c r="V7" s="70"/>
      <c r="W7" s="70"/>
      <c r="X7" s="70"/>
      <c r="Y7" s="70"/>
      <c r="Z7" s="70"/>
    </row>
    <row r="8" ht="19.5" customHeight="1">
      <c r="A8" s="78" t="s">
        <v>256</v>
      </c>
      <c r="B8" s="325" t="s">
        <v>257</v>
      </c>
      <c r="C8" s="73"/>
      <c r="D8" s="74"/>
      <c r="E8" s="325" t="s">
        <v>258</v>
      </c>
      <c r="F8" s="73"/>
      <c r="G8" s="74"/>
      <c r="H8" s="326" t="s">
        <v>245</v>
      </c>
      <c r="I8" s="70"/>
      <c r="J8" s="70"/>
      <c r="K8" s="70"/>
      <c r="L8" s="70"/>
      <c r="M8" s="70"/>
      <c r="N8" s="70"/>
      <c r="O8" s="70"/>
      <c r="P8" s="70"/>
      <c r="Q8" s="70"/>
      <c r="R8" s="70"/>
      <c r="S8" s="70"/>
      <c r="T8" s="70"/>
      <c r="U8" s="70"/>
      <c r="V8" s="70"/>
      <c r="W8" s="70"/>
      <c r="X8" s="70"/>
      <c r="Y8" s="70"/>
      <c r="Z8" s="70"/>
    </row>
    <row r="9" ht="19.5" customHeight="1">
      <c r="A9" s="81"/>
      <c r="B9" s="327" t="s">
        <v>259</v>
      </c>
      <c r="C9" s="327" t="s">
        <v>260</v>
      </c>
      <c r="D9" s="327" t="s">
        <v>245</v>
      </c>
      <c r="E9" s="327" t="s">
        <v>259</v>
      </c>
      <c r="F9" s="327" t="s">
        <v>260</v>
      </c>
      <c r="G9" s="327" t="s">
        <v>245</v>
      </c>
      <c r="H9" s="328"/>
      <c r="I9" s="70"/>
      <c r="J9" s="70"/>
      <c r="K9" s="70"/>
      <c r="L9" s="70"/>
      <c r="M9" s="70"/>
      <c r="N9" s="70"/>
      <c r="O9" s="70"/>
      <c r="P9" s="70"/>
      <c r="Q9" s="70"/>
      <c r="R9" s="70"/>
      <c r="S9" s="70"/>
      <c r="T9" s="70"/>
      <c r="U9" s="70"/>
      <c r="V9" s="70"/>
      <c r="W9" s="70"/>
      <c r="X9" s="70"/>
      <c r="Y9" s="70"/>
      <c r="Z9" s="70"/>
    </row>
    <row r="10" ht="19.5" customHeight="1">
      <c r="A10" s="329" t="s">
        <v>238</v>
      </c>
      <c r="B10" s="330">
        <v>206500.0</v>
      </c>
      <c r="C10" s="330">
        <v>58002.0</v>
      </c>
      <c r="D10" s="331">
        <f t="shared" ref="D10:D13" si="1">B10+C10</f>
        <v>264502</v>
      </c>
      <c r="E10" s="330">
        <v>73902.0</v>
      </c>
      <c r="F10" s="330">
        <v>19763.0</v>
      </c>
      <c r="G10" s="332">
        <f t="shared" ref="G10:G13" si="2">E10+F10</f>
        <v>93665</v>
      </c>
      <c r="H10" s="333">
        <f t="shared" ref="H10:H13" si="3">SUM(D10,G10)</f>
        <v>358167</v>
      </c>
      <c r="I10" s="70"/>
      <c r="J10" s="70"/>
      <c r="K10" s="70"/>
      <c r="L10" s="70"/>
      <c r="M10" s="70"/>
      <c r="N10" s="70"/>
      <c r="O10" s="70"/>
      <c r="P10" s="70"/>
      <c r="Q10" s="70"/>
      <c r="R10" s="70"/>
      <c r="S10" s="70"/>
      <c r="T10" s="70"/>
      <c r="U10" s="70"/>
      <c r="V10" s="70"/>
      <c r="W10" s="70"/>
      <c r="X10" s="70"/>
      <c r="Y10" s="70"/>
      <c r="Z10" s="70"/>
    </row>
    <row r="11" ht="19.5" customHeight="1">
      <c r="A11" s="334" t="s">
        <v>261</v>
      </c>
      <c r="B11" s="330">
        <v>0.0</v>
      </c>
      <c r="C11" s="330">
        <v>0.0</v>
      </c>
      <c r="D11" s="331">
        <f t="shared" si="1"/>
        <v>0</v>
      </c>
      <c r="E11" s="330">
        <v>0.0</v>
      </c>
      <c r="F11" s="330">
        <v>0.0</v>
      </c>
      <c r="G11" s="332">
        <f t="shared" si="2"/>
        <v>0</v>
      </c>
      <c r="H11" s="333">
        <f t="shared" si="3"/>
        <v>0</v>
      </c>
      <c r="I11" s="70"/>
      <c r="J11" s="70"/>
      <c r="K11" s="70"/>
      <c r="L11" s="70"/>
      <c r="M11" s="70"/>
      <c r="N11" s="70"/>
      <c r="O11" s="70"/>
      <c r="P11" s="70"/>
      <c r="Q11" s="70"/>
      <c r="R11" s="70"/>
      <c r="S11" s="70"/>
      <c r="T11" s="70"/>
      <c r="U11" s="70"/>
      <c r="V11" s="70"/>
      <c r="W11" s="70"/>
      <c r="X11" s="70"/>
      <c r="Y11" s="70"/>
      <c r="Z11" s="70"/>
    </row>
    <row r="12" ht="19.5" customHeight="1">
      <c r="A12" s="334" t="s">
        <v>262</v>
      </c>
      <c r="B12" s="335">
        <v>0.0</v>
      </c>
      <c r="C12" s="335">
        <v>0.0</v>
      </c>
      <c r="D12" s="336">
        <f t="shared" si="1"/>
        <v>0</v>
      </c>
      <c r="E12" s="335">
        <v>830621.0</v>
      </c>
      <c r="F12" s="335">
        <v>19920.0</v>
      </c>
      <c r="G12" s="337">
        <f t="shared" si="2"/>
        <v>850541</v>
      </c>
      <c r="H12" s="333">
        <f t="shared" si="3"/>
        <v>850541</v>
      </c>
      <c r="I12" s="70"/>
      <c r="J12" s="70"/>
      <c r="K12" s="70"/>
      <c r="L12" s="70"/>
      <c r="M12" s="70"/>
      <c r="N12" s="70"/>
      <c r="O12" s="70"/>
      <c r="P12" s="70"/>
      <c r="Q12" s="70"/>
      <c r="R12" s="70"/>
      <c r="S12" s="70"/>
      <c r="T12" s="70"/>
      <c r="U12" s="70"/>
      <c r="V12" s="70"/>
      <c r="W12" s="70"/>
      <c r="X12" s="70"/>
      <c r="Y12" s="70"/>
      <c r="Z12" s="70"/>
    </row>
    <row r="13" ht="19.5" customHeight="1">
      <c r="A13" s="334" t="s">
        <v>263</v>
      </c>
      <c r="B13" s="335">
        <v>0.0</v>
      </c>
      <c r="C13" s="335">
        <v>0.0</v>
      </c>
      <c r="D13" s="336">
        <f t="shared" si="1"/>
        <v>0</v>
      </c>
      <c r="E13" s="335">
        <v>38052.0</v>
      </c>
      <c r="F13" s="335">
        <v>0.0</v>
      </c>
      <c r="G13" s="337">
        <f t="shared" si="2"/>
        <v>38052</v>
      </c>
      <c r="H13" s="333">
        <f t="shared" si="3"/>
        <v>38052</v>
      </c>
      <c r="I13" s="70"/>
      <c r="J13" s="70"/>
      <c r="K13" s="70"/>
      <c r="L13" s="70"/>
      <c r="M13" s="70"/>
      <c r="N13" s="70"/>
      <c r="O13" s="70"/>
      <c r="P13" s="70"/>
      <c r="Q13" s="70"/>
      <c r="R13" s="70"/>
      <c r="S13" s="70"/>
      <c r="T13" s="70"/>
      <c r="U13" s="70"/>
      <c r="V13" s="70"/>
      <c r="W13" s="70"/>
      <c r="X13" s="70"/>
      <c r="Y13" s="70"/>
      <c r="Z13" s="70"/>
    </row>
    <row r="14" ht="19.5" customHeight="1">
      <c r="A14" s="338" t="s">
        <v>264</v>
      </c>
      <c r="B14" s="339"/>
      <c r="C14" s="339"/>
      <c r="D14" s="339"/>
      <c r="E14" s="339"/>
      <c r="F14" s="339"/>
      <c r="G14" s="340"/>
      <c r="H14" s="340"/>
      <c r="I14" s="70"/>
      <c r="J14" s="70"/>
      <c r="K14" s="70"/>
      <c r="L14" s="70"/>
      <c r="M14" s="70"/>
      <c r="N14" s="70"/>
      <c r="O14" s="70"/>
      <c r="P14" s="70"/>
      <c r="Q14" s="70"/>
      <c r="R14" s="70"/>
      <c r="S14" s="70"/>
      <c r="T14" s="70"/>
      <c r="U14" s="70"/>
      <c r="V14" s="70"/>
      <c r="W14" s="70"/>
      <c r="X14" s="70"/>
      <c r="Y14" s="70"/>
      <c r="Z14" s="70"/>
    </row>
    <row r="15" ht="19.5" customHeight="1">
      <c r="A15" s="334" t="s">
        <v>265</v>
      </c>
      <c r="B15" s="335">
        <v>0.0</v>
      </c>
      <c r="C15" s="335">
        <v>0.0</v>
      </c>
      <c r="D15" s="336">
        <f>B15+C15</f>
        <v>0</v>
      </c>
      <c r="E15" s="335">
        <v>0.0</v>
      </c>
      <c r="F15" s="335">
        <v>0.0</v>
      </c>
      <c r="G15" s="337">
        <f>E15+F15</f>
        <v>0</v>
      </c>
      <c r="H15" s="333">
        <f>SUM(D15,G15)</f>
        <v>0</v>
      </c>
      <c r="I15" s="70"/>
      <c r="J15" s="70"/>
      <c r="K15" s="70"/>
      <c r="L15" s="70"/>
      <c r="M15" s="70"/>
      <c r="N15" s="70"/>
      <c r="O15" s="70"/>
      <c r="P15" s="70"/>
      <c r="Q15" s="70"/>
      <c r="R15" s="70"/>
      <c r="S15" s="70"/>
      <c r="T15" s="70"/>
      <c r="U15" s="70"/>
      <c r="V15" s="70"/>
      <c r="W15" s="70"/>
      <c r="X15" s="70"/>
      <c r="Y15" s="70"/>
      <c r="Z15" s="70"/>
    </row>
    <row r="16" ht="19.5" customHeight="1">
      <c r="A16" s="334" t="s">
        <v>266</v>
      </c>
      <c r="B16" s="339"/>
      <c r="C16" s="339"/>
      <c r="D16" s="339"/>
      <c r="E16" s="339"/>
      <c r="F16" s="339"/>
      <c r="G16" s="340"/>
      <c r="H16" s="340"/>
      <c r="I16" s="70"/>
      <c r="J16" s="70"/>
      <c r="K16" s="70"/>
      <c r="L16" s="70"/>
      <c r="M16" s="70"/>
      <c r="N16" s="70"/>
      <c r="O16" s="70"/>
      <c r="P16" s="70"/>
      <c r="Q16" s="70"/>
      <c r="R16" s="70"/>
      <c r="S16" s="70"/>
      <c r="T16" s="70"/>
      <c r="U16" s="70"/>
      <c r="V16" s="70"/>
      <c r="W16" s="70"/>
      <c r="X16" s="70"/>
      <c r="Y16" s="70"/>
      <c r="Z16" s="70"/>
    </row>
    <row r="17" ht="19.5" customHeight="1">
      <c r="A17" s="334" t="s">
        <v>267</v>
      </c>
      <c r="B17" s="335">
        <v>0.0</v>
      </c>
      <c r="C17" s="335">
        <v>0.0</v>
      </c>
      <c r="D17" s="336">
        <f t="shared" ref="D17:D25" si="4">B17+C17</f>
        <v>0</v>
      </c>
      <c r="E17" s="335">
        <v>0.0</v>
      </c>
      <c r="F17" s="335">
        <v>0.0</v>
      </c>
      <c r="G17" s="337">
        <f t="shared" ref="G17:G25" si="5">E17+F17</f>
        <v>0</v>
      </c>
      <c r="H17" s="333">
        <f t="shared" ref="H17:H25" si="6">SUM(D17,G17)</f>
        <v>0</v>
      </c>
      <c r="I17" s="70"/>
      <c r="J17" s="70"/>
      <c r="K17" s="70"/>
      <c r="L17" s="70"/>
      <c r="M17" s="70"/>
      <c r="N17" s="70"/>
      <c r="O17" s="70"/>
      <c r="P17" s="70"/>
      <c r="Q17" s="70"/>
      <c r="R17" s="70"/>
      <c r="S17" s="70"/>
      <c r="T17" s="70"/>
      <c r="U17" s="70"/>
      <c r="V17" s="70"/>
      <c r="W17" s="70"/>
      <c r="X17" s="70"/>
      <c r="Y17" s="70"/>
      <c r="Z17" s="70"/>
    </row>
    <row r="18" ht="19.5" customHeight="1">
      <c r="A18" s="334" t="s">
        <v>268</v>
      </c>
      <c r="B18" s="335">
        <v>0.0</v>
      </c>
      <c r="C18" s="335">
        <v>0.0</v>
      </c>
      <c r="D18" s="336">
        <f t="shared" si="4"/>
        <v>0</v>
      </c>
      <c r="E18" s="335">
        <v>0.0</v>
      </c>
      <c r="F18" s="335">
        <v>0.0</v>
      </c>
      <c r="G18" s="337">
        <f t="shared" si="5"/>
        <v>0</v>
      </c>
      <c r="H18" s="333">
        <f t="shared" si="6"/>
        <v>0</v>
      </c>
      <c r="I18" s="70"/>
      <c r="J18" s="70"/>
      <c r="K18" s="70"/>
      <c r="L18" s="70"/>
      <c r="M18" s="70"/>
      <c r="N18" s="70"/>
      <c r="O18" s="70"/>
      <c r="P18" s="70"/>
      <c r="Q18" s="70"/>
      <c r="R18" s="70"/>
      <c r="S18" s="70"/>
      <c r="T18" s="70"/>
      <c r="U18" s="70"/>
      <c r="V18" s="70"/>
      <c r="W18" s="70"/>
      <c r="X18" s="70"/>
      <c r="Y18" s="70"/>
      <c r="Z18" s="70"/>
    </row>
    <row r="19" ht="19.5" customHeight="1">
      <c r="A19" s="334" t="s">
        <v>269</v>
      </c>
      <c r="B19" s="335">
        <v>0.0</v>
      </c>
      <c r="C19" s="335">
        <v>0.0</v>
      </c>
      <c r="D19" s="336">
        <f t="shared" si="4"/>
        <v>0</v>
      </c>
      <c r="E19" s="335">
        <v>0.0</v>
      </c>
      <c r="F19" s="335">
        <v>0.0</v>
      </c>
      <c r="G19" s="337">
        <f t="shared" si="5"/>
        <v>0</v>
      </c>
      <c r="H19" s="333">
        <f t="shared" si="6"/>
        <v>0</v>
      </c>
      <c r="I19" s="70"/>
      <c r="J19" s="70"/>
      <c r="K19" s="70"/>
      <c r="L19" s="70"/>
      <c r="M19" s="70"/>
      <c r="N19" s="70"/>
      <c r="O19" s="70"/>
      <c r="P19" s="70"/>
      <c r="Q19" s="70"/>
      <c r="R19" s="70"/>
      <c r="S19" s="70"/>
      <c r="T19" s="70"/>
      <c r="U19" s="70"/>
      <c r="V19" s="70"/>
      <c r="W19" s="70"/>
      <c r="X19" s="70"/>
      <c r="Y19" s="70"/>
      <c r="Z19" s="70"/>
    </row>
    <row r="20" ht="19.5" customHeight="1">
      <c r="A20" s="334" t="s">
        <v>270</v>
      </c>
      <c r="B20" s="335">
        <v>0.0</v>
      </c>
      <c r="C20" s="335">
        <v>0.0</v>
      </c>
      <c r="D20" s="336">
        <f t="shared" si="4"/>
        <v>0</v>
      </c>
      <c r="E20" s="335">
        <v>16913.0</v>
      </c>
      <c r="F20" s="335">
        <v>0.0</v>
      </c>
      <c r="G20" s="337">
        <f t="shared" si="5"/>
        <v>16913</v>
      </c>
      <c r="H20" s="333">
        <f t="shared" si="6"/>
        <v>16913</v>
      </c>
      <c r="I20" s="70"/>
      <c r="J20" s="70"/>
      <c r="K20" s="70"/>
      <c r="L20" s="70"/>
      <c r="M20" s="70"/>
      <c r="N20" s="70"/>
      <c r="O20" s="70"/>
      <c r="P20" s="70"/>
      <c r="Q20" s="70"/>
      <c r="R20" s="70"/>
      <c r="S20" s="70"/>
      <c r="T20" s="70"/>
      <c r="U20" s="70"/>
      <c r="V20" s="70"/>
      <c r="W20" s="70"/>
      <c r="X20" s="70"/>
      <c r="Y20" s="70"/>
      <c r="Z20" s="70"/>
    </row>
    <row r="21" ht="19.5" customHeight="1">
      <c r="A21" s="334" t="s">
        <v>271</v>
      </c>
      <c r="B21" s="335">
        <v>32682.0</v>
      </c>
      <c r="C21" s="335">
        <v>0.0</v>
      </c>
      <c r="D21" s="336">
        <f t="shared" si="4"/>
        <v>32682</v>
      </c>
      <c r="E21" s="335">
        <v>0.0</v>
      </c>
      <c r="F21" s="335">
        <v>0.0</v>
      </c>
      <c r="G21" s="337">
        <f t="shared" si="5"/>
        <v>0</v>
      </c>
      <c r="H21" s="333">
        <f t="shared" si="6"/>
        <v>32682</v>
      </c>
      <c r="I21" s="70"/>
      <c r="J21" s="70"/>
      <c r="K21" s="70"/>
      <c r="L21" s="70"/>
      <c r="M21" s="70"/>
      <c r="N21" s="70"/>
      <c r="O21" s="70"/>
      <c r="P21" s="70"/>
      <c r="Q21" s="70"/>
      <c r="R21" s="70"/>
      <c r="S21" s="70"/>
      <c r="T21" s="70"/>
      <c r="U21" s="70"/>
      <c r="V21" s="70"/>
      <c r="W21" s="70"/>
      <c r="X21" s="70"/>
      <c r="Y21" s="70"/>
      <c r="Z21" s="70"/>
    </row>
    <row r="22" ht="19.5" customHeight="1">
      <c r="A22" s="334" t="s">
        <v>272</v>
      </c>
      <c r="B22" s="335">
        <v>0.0</v>
      </c>
      <c r="C22" s="335">
        <v>0.0</v>
      </c>
      <c r="D22" s="336">
        <f t="shared" si="4"/>
        <v>0</v>
      </c>
      <c r="E22" s="335">
        <v>0.0</v>
      </c>
      <c r="F22" s="335">
        <v>0.0</v>
      </c>
      <c r="G22" s="337">
        <f t="shared" si="5"/>
        <v>0</v>
      </c>
      <c r="H22" s="333">
        <f t="shared" si="6"/>
        <v>0</v>
      </c>
      <c r="I22" s="70"/>
      <c r="J22" s="70"/>
      <c r="K22" s="70"/>
      <c r="L22" s="70"/>
      <c r="M22" s="70"/>
      <c r="N22" s="70"/>
      <c r="O22" s="70"/>
      <c r="P22" s="70"/>
      <c r="Q22" s="70"/>
      <c r="R22" s="70"/>
      <c r="S22" s="70"/>
      <c r="T22" s="70"/>
      <c r="U22" s="70"/>
      <c r="V22" s="70"/>
      <c r="W22" s="70"/>
      <c r="X22" s="70"/>
      <c r="Y22" s="70"/>
      <c r="Z22" s="70"/>
    </row>
    <row r="23" ht="19.5" customHeight="1">
      <c r="A23" s="334" t="s">
        <v>273</v>
      </c>
      <c r="B23" s="335">
        <v>120156.0</v>
      </c>
      <c r="C23" s="335">
        <v>0.0</v>
      </c>
      <c r="D23" s="336">
        <f t="shared" si="4"/>
        <v>120156</v>
      </c>
      <c r="E23" s="335">
        <v>0.0</v>
      </c>
      <c r="F23" s="335">
        <v>0.0</v>
      </c>
      <c r="G23" s="337">
        <f t="shared" si="5"/>
        <v>0</v>
      </c>
      <c r="H23" s="333">
        <f t="shared" si="6"/>
        <v>120156</v>
      </c>
      <c r="I23" s="70"/>
      <c r="J23" s="70"/>
      <c r="K23" s="70"/>
      <c r="L23" s="70"/>
      <c r="M23" s="70"/>
      <c r="N23" s="70"/>
      <c r="O23" s="70"/>
      <c r="P23" s="70"/>
      <c r="Q23" s="70"/>
      <c r="R23" s="70"/>
      <c r="S23" s="70"/>
      <c r="T23" s="70"/>
      <c r="U23" s="70"/>
      <c r="V23" s="70"/>
      <c r="W23" s="70"/>
      <c r="X23" s="70"/>
      <c r="Y23" s="70"/>
      <c r="Z23" s="70"/>
    </row>
    <row r="24" ht="19.5" customHeight="1">
      <c r="A24" s="334" t="s">
        <v>274</v>
      </c>
      <c r="B24" s="335">
        <v>16341.0</v>
      </c>
      <c r="C24" s="335">
        <v>4520.0</v>
      </c>
      <c r="D24" s="336">
        <f t="shared" si="4"/>
        <v>20861</v>
      </c>
      <c r="E24" s="335">
        <v>9648.0</v>
      </c>
      <c r="F24" s="335">
        <v>0.0</v>
      </c>
      <c r="G24" s="337">
        <f t="shared" si="5"/>
        <v>9648</v>
      </c>
      <c r="H24" s="333">
        <f t="shared" si="6"/>
        <v>30509</v>
      </c>
      <c r="I24" s="70"/>
      <c r="J24" s="70"/>
      <c r="K24" s="70"/>
      <c r="L24" s="70"/>
      <c r="M24" s="70"/>
      <c r="N24" s="70"/>
      <c r="O24" s="70"/>
      <c r="P24" s="70"/>
      <c r="Q24" s="70"/>
      <c r="R24" s="70"/>
      <c r="S24" s="70"/>
      <c r="T24" s="70"/>
      <c r="U24" s="70"/>
      <c r="V24" s="70"/>
      <c r="W24" s="70"/>
      <c r="X24" s="70"/>
      <c r="Y24" s="70"/>
      <c r="Z24" s="70"/>
    </row>
    <row r="25" ht="19.5" customHeight="1">
      <c r="A25" s="334" t="s">
        <v>275</v>
      </c>
      <c r="B25" s="335">
        <v>0.0</v>
      </c>
      <c r="C25" s="335">
        <v>0.0</v>
      </c>
      <c r="D25" s="336">
        <f t="shared" si="4"/>
        <v>0</v>
      </c>
      <c r="E25" s="335">
        <v>0.0</v>
      </c>
      <c r="F25" s="335">
        <v>16480.0</v>
      </c>
      <c r="G25" s="337">
        <f t="shared" si="5"/>
        <v>16480</v>
      </c>
      <c r="H25" s="333">
        <f t="shared" si="6"/>
        <v>16480</v>
      </c>
      <c r="I25" s="70"/>
      <c r="J25" s="70"/>
      <c r="K25" s="70"/>
      <c r="L25" s="70"/>
      <c r="M25" s="70"/>
      <c r="N25" s="70"/>
      <c r="O25" s="70"/>
      <c r="P25" s="70"/>
      <c r="Q25" s="70"/>
      <c r="R25" s="70"/>
      <c r="S25" s="70"/>
      <c r="T25" s="70"/>
      <c r="U25" s="70"/>
      <c r="V25" s="70"/>
      <c r="W25" s="70"/>
      <c r="X25" s="70"/>
      <c r="Y25" s="70"/>
      <c r="Z25" s="70"/>
    </row>
    <row r="26" ht="19.5" customHeight="1">
      <c r="A26" s="341" t="s">
        <v>245</v>
      </c>
      <c r="B26" s="342">
        <f t="shared" ref="B26:H26" si="7">SUM(B10:B25)</f>
        <v>375679</v>
      </c>
      <c r="C26" s="342">
        <f t="shared" si="7"/>
        <v>62522</v>
      </c>
      <c r="D26" s="342">
        <f t="shared" si="7"/>
        <v>438201</v>
      </c>
      <c r="E26" s="342">
        <f t="shared" si="7"/>
        <v>969136</v>
      </c>
      <c r="F26" s="342">
        <f t="shared" si="7"/>
        <v>56163</v>
      </c>
      <c r="G26" s="342">
        <f t="shared" si="7"/>
        <v>1025299</v>
      </c>
      <c r="H26" s="342">
        <f t="shared" si="7"/>
        <v>1463500</v>
      </c>
      <c r="I26" s="70"/>
      <c r="J26" s="70"/>
      <c r="K26" s="70"/>
      <c r="L26" s="70"/>
      <c r="M26" s="70"/>
      <c r="N26" s="70"/>
      <c r="O26" s="70"/>
      <c r="P26" s="70"/>
      <c r="Q26" s="70"/>
      <c r="R26" s="70"/>
      <c r="S26" s="70"/>
      <c r="T26" s="70"/>
      <c r="U26" s="70"/>
      <c r="V26" s="70"/>
      <c r="W26" s="70"/>
      <c r="X26" s="70"/>
      <c r="Y26" s="70"/>
      <c r="Z26" s="70"/>
    </row>
    <row r="27" ht="19.5" customHeight="1">
      <c r="A27" s="343"/>
      <c r="B27" s="36"/>
      <c r="C27" s="36"/>
      <c r="D27" s="36"/>
      <c r="E27" s="36"/>
      <c r="F27" s="36"/>
      <c r="G27" s="36"/>
      <c r="H27" s="36"/>
      <c r="I27" s="70"/>
      <c r="J27" s="70"/>
      <c r="K27" s="70"/>
      <c r="L27" s="70"/>
      <c r="M27" s="70"/>
      <c r="N27" s="70"/>
      <c r="O27" s="70"/>
      <c r="P27" s="70"/>
      <c r="Q27" s="70"/>
      <c r="R27" s="70"/>
      <c r="S27" s="70"/>
      <c r="T27" s="70"/>
      <c r="U27" s="70"/>
      <c r="V27" s="70"/>
      <c r="W27" s="70"/>
      <c r="X27" s="70"/>
      <c r="Y27" s="70"/>
      <c r="Z27" s="70"/>
    </row>
    <row r="28" ht="19.5" customHeight="1">
      <c r="A28" s="344" t="s">
        <v>276</v>
      </c>
      <c r="B28" s="321"/>
      <c r="C28" s="321"/>
      <c r="D28" s="321"/>
      <c r="E28" s="321"/>
      <c r="F28" s="321"/>
      <c r="G28" s="321"/>
      <c r="H28" s="190"/>
      <c r="I28" s="70"/>
      <c r="J28" s="70"/>
      <c r="K28" s="70"/>
      <c r="L28" s="70"/>
      <c r="M28" s="70"/>
      <c r="N28" s="70"/>
      <c r="O28" s="70"/>
      <c r="P28" s="70"/>
      <c r="Q28" s="70"/>
      <c r="R28" s="70"/>
      <c r="S28" s="70"/>
      <c r="T28" s="70"/>
      <c r="U28" s="70"/>
      <c r="V28" s="70"/>
      <c r="W28" s="70"/>
      <c r="X28" s="70"/>
      <c r="Y28" s="70"/>
      <c r="Z28" s="70"/>
    </row>
    <row r="29" ht="19.5" customHeight="1">
      <c r="A29" s="345" t="s">
        <v>256</v>
      </c>
      <c r="B29" s="325" t="s">
        <v>257</v>
      </c>
      <c r="C29" s="73"/>
      <c r="D29" s="74"/>
      <c r="E29" s="325" t="s">
        <v>258</v>
      </c>
      <c r="F29" s="73"/>
      <c r="G29" s="74"/>
      <c r="H29" s="346" t="s">
        <v>245</v>
      </c>
      <c r="I29" s="70"/>
      <c r="J29" s="70"/>
      <c r="K29" s="70"/>
      <c r="L29" s="70"/>
      <c r="M29" s="70"/>
      <c r="N29" s="70"/>
      <c r="O29" s="70"/>
      <c r="P29" s="70"/>
      <c r="Q29" s="70"/>
      <c r="R29" s="70"/>
      <c r="S29" s="70"/>
      <c r="T29" s="70"/>
      <c r="U29" s="70"/>
      <c r="V29" s="70"/>
      <c r="W29" s="70"/>
      <c r="X29" s="70"/>
      <c r="Y29" s="70"/>
      <c r="Z29" s="70"/>
    </row>
    <row r="30" ht="19.5" customHeight="1">
      <c r="A30" s="257"/>
      <c r="B30" s="327" t="s">
        <v>259</v>
      </c>
      <c r="C30" s="327" t="s">
        <v>260</v>
      </c>
      <c r="D30" s="327" t="s">
        <v>245</v>
      </c>
      <c r="E30" s="327" t="s">
        <v>259</v>
      </c>
      <c r="F30" s="327" t="s">
        <v>260</v>
      </c>
      <c r="G30" s="327" t="s">
        <v>245</v>
      </c>
      <c r="H30" s="347"/>
      <c r="I30" s="70"/>
      <c r="J30" s="70"/>
      <c r="K30" s="70"/>
      <c r="L30" s="70"/>
      <c r="M30" s="70"/>
      <c r="N30" s="70"/>
      <c r="O30" s="70"/>
      <c r="P30" s="70"/>
      <c r="Q30" s="70"/>
      <c r="R30" s="70"/>
      <c r="S30" s="70"/>
      <c r="T30" s="70"/>
      <c r="U30" s="70"/>
      <c r="V30" s="70"/>
      <c r="W30" s="70"/>
      <c r="X30" s="70"/>
      <c r="Y30" s="70"/>
      <c r="Z30" s="70"/>
    </row>
    <row r="31" ht="19.5" customHeight="1">
      <c r="A31" s="329" t="s">
        <v>238</v>
      </c>
      <c r="B31" s="330">
        <v>342500.0</v>
      </c>
      <c r="C31" s="330">
        <v>76070.0</v>
      </c>
      <c r="D31" s="331">
        <f t="shared" ref="D31:D34" si="8">B31+C31</f>
        <v>418570</v>
      </c>
      <c r="E31" s="330">
        <v>27845.0</v>
      </c>
      <c r="F31" s="330">
        <v>11470.0</v>
      </c>
      <c r="G31" s="332">
        <f t="shared" ref="G31:G34" si="9">E31+F31</f>
        <v>39315</v>
      </c>
      <c r="H31" s="333">
        <f t="shared" ref="H31:H34" si="10">SUM(D31,G31)</f>
        <v>457885</v>
      </c>
      <c r="I31" s="70"/>
      <c r="J31" s="70"/>
      <c r="K31" s="70"/>
      <c r="L31" s="70"/>
      <c r="M31" s="70"/>
      <c r="N31" s="70"/>
      <c r="O31" s="70"/>
      <c r="P31" s="70"/>
      <c r="Q31" s="70"/>
      <c r="R31" s="70"/>
      <c r="S31" s="70"/>
      <c r="T31" s="70"/>
      <c r="U31" s="70"/>
      <c r="V31" s="70"/>
      <c r="W31" s="70"/>
      <c r="X31" s="70"/>
      <c r="Y31" s="70"/>
      <c r="Z31" s="70"/>
    </row>
    <row r="32" ht="19.5" customHeight="1">
      <c r="A32" s="334" t="s">
        <v>261</v>
      </c>
      <c r="B32" s="330">
        <v>0.0</v>
      </c>
      <c r="C32" s="330">
        <v>0.0</v>
      </c>
      <c r="D32" s="331">
        <f t="shared" si="8"/>
        <v>0</v>
      </c>
      <c r="E32" s="330">
        <v>0.0</v>
      </c>
      <c r="F32" s="330">
        <v>0.0</v>
      </c>
      <c r="G32" s="332">
        <f t="shared" si="9"/>
        <v>0</v>
      </c>
      <c r="H32" s="333">
        <f t="shared" si="10"/>
        <v>0</v>
      </c>
      <c r="I32" s="70"/>
      <c r="J32" s="70"/>
      <c r="K32" s="70"/>
      <c r="L32" s="70"/>
      <c r="M32" s="70"/>
      <c r="N32" s="70"/>
      <c r="O32" s="70"/>
      <c r="P32" s="70"/>
      <c r="Q32" s="70"/>
      <c r="R32" s="70"/>
      <c r="S32" s="70"/>
      <c r="T32" s="70"/>
      <c r="U32" s="70"/>
      <c r="V32" s="70"/>
      <c r="W32" s="70"/>
      <c r="X32" s="70"/>
      <c r="Y32" s="70"/>
      <c r="Z32" s="70"/>
    </row>
    <row r="33" ht="19.5" customHeight="1">
      <c r="A33" s="334" t="s">
        <v>262</v>
      </c>
      <c r="B33" s="335">
        <v>0.0</v>
      </c>
      <c r="C33" s="335">
        <v>0.0</v>
      </c>
      <c r="D33" s="336">
        <f t="shared" si="8"/>
        <v>0</v>
      </c>
      <c r="E33" s="335">
        <v>920700.0</v>
      </c>
      <c r="F33" s="335">
        <v>0.0</v>
      </c>
      <c r="G33" s="337">
        <f t="shared" si="9"/>
        <v>920700</v>
      </c>
      <c r="H33" s="333">
        <f t="shared" si="10"/>
        <v>920700</v>
      </c>
      <c r="I33" s="70"/>
      <c r="J33" s="70"/>
      <c r="K33" s="70"/>
      <c r="L33" s="70"/>
      <c r="M33" s="70"/>
      <c r="N33" s="70"/>
      <c r="O33" s="70"/>
      <c r="P33" s="70"/>
      <c r="Q33" s="70"/>
      <c r="R33" s="70"/>
      <c r="S33" s="70"/>
      <c r="T33" s="70"/>
      <c r="U33" s="70"/>
      <c r="V33" s="70"/>
      <c r="W33" s="70"/>
      <c r="X33" s="70"/>
      <c r="Y33" s="70"/>
      <c r="Z33" s="70"/>
    </row>
    <row r="34" ht="19.5" customHeight="1">
      <c r="A34" s="334" t="s">
        <v>263</v>
      </c>
      <c r="B34" s="335">
        <v>0.0</v>
      </c>
      <c r="C34" s="335">
        <v>0.0</v>
      </c>
      <c r="D34" s="336">
        <f t="shared" si="8"/>
        <v>0</v>
      </c>
      <c r="E34" s="335">
        <v>19800.0</v>
      </c>
      <c r="F34" s="335">
        <v>0.0</v>
      </c>
      <c r="G34" s="337">
        <f t="shared" si="9"/>
        <v>19800</v>
      </c>
      <c r="H34" s="333">
        <f t="shared" si="10"/>
        <v>19800</v>
      </c>
      <c r="I34" s="70"/>
      <c r="J34" s="70"/>
      <c r="K34" s="70"/>
      <c r="L34" s="70"/>
      <c r="M34" s="70"/>
      <c r="N34" s="70"/>
      <c r="O34" s="70"/>
      <c r="P34" s="70"/>
      <c r="Q34" s="70"/>
      <c r="R34" s="70"/>
      <c r="S34" s="70"/>
      <c r="T34" s="70"/>
      <c r="U34" s="70"/>
      <c r="V34" s="70"/>
      <c r="W34" s="70"/>
      <c r="X34" s="70"/>
      <c r="Y34" s="70"/>
      <c r="Z34" s="70"/>
    </row>
    <row r="35" ht="19.5" customHeight="1">
      <c r="A35" s="338" t="s">
        <v>264</v>
      </c>
      <c r="B35" s="339"/>
      <c r="C35" s="339"/>
      <c r="D35" s="339"/>
      <c r="E35" s="339"/>
      <c r="F35" s="339"/>
      <c r="G35" s="340"/>
      <c r="H35" s="340"/>
      <c r="I35" s="70"/>
      <c r="J35" s="70"/>
      <c r="K35" s="70"/>
      <c r="L35" s="70"/>
      <c r="M35" s="70"/>
      <c r="N35" s="70"/>
      <c r="O35" s="70"/>
      <c r="P35" s="70"/>
      <c r="Q35" s="70"/>
      <c r="R35" s="70"/>
      <c r="S35" s="70"/>
      <c r="T35" s="70"/>
      <c r="U35" s="70"/>
      <c r="V35" s="70"/>
      <c r="W35" s="70"/>
      <c r="X35" s="70"/>
      <c r="Y35" s="70"/>
      <c r="Z35" s="70"/>
    </row>
    <row r="36" ht="19.5" customHeight="1">
      <c r="A36" s="334" t="s">
        <v>265</v>
      </c>
      <c r="B36" s="335">
        <v>0.0</v>
      </c>
      <c r="C36" s="335">
        <v>0.0</v>
      </c>
      <c r="D36" s="336">
        <f t="shared" ref="D36:D46" si="11">B36+C36</f>
        <v>0</v>
      </c>
      <c r="E36" s="335">
        <v>0.0</v>
      </c>
      <c r="F36" s="335">
        <v>0.0</v>
      </c>
      <c r="G36" s="337">
        <f t="shared" ref="G36:G46" si="12">E36+F36</f>
        <v>0</v>
      </c>
      <c r="H36" s="333">
        <f t="shared" ref="H36:H46" si="13">SUM(D36,G36)</f>
        <v>0</v>
      </c>
      <c r="I36" s="70"/>
      <c r="J36" s="70"/>
      <c r="K36" s="70"/>
      <c r="L36" s="70"/>
      <c r="M36" s="70"/>
      <c r="N36" s="70"/>
      <c r="O36" s="70"/>
      <c r="P36" s="70"/>
      <c r="Q36" s="70"/>
      <c r="R36" s="70"/>
      <c r="S36" s="70"/>
      <c r="T36" s="70"/>
      <c r="U36" s="70"/>
      <c r="V36" s="70"/>
      <c r="W36" s="70"/>
      <c r="X36" s="70"/>
      <c r="Y36" s="70"/>
      <c r="Z36" s="70"/>
    </row>
    <row r="37" ht="19.5" customHeight="1">
      <c r="A37" s="334" t="s">
        <v>266</v>
      </c>
      <c r="B37" s="335">
        <v>0.0</v>
      </c>
      <c r="C37" s="335">
        <v>0.0</v>
      </c>
      <c r="D37" s="336">
        <f t="shared" si="11"/>
        <v>0</v>
      </c>
      <c r="E37" s="335">
        <v>0.0</v>
      </c>
      <c r="F37" s="335">
        <v>0.0</v>
      </c>
      <c r="G37" s="337">
        <f t="shared" si="12"/>
        <v>0</v>
      </c>
      <c r="H37" s="333">
        <f t="shared" si="13"/>
        <v>0</v>
      </c>
      <c r="I37" s="70"/>
      <c r="J37" s="70"/>
      <c r="K37" s="70"/>
      <c r="L37" s="70"/>
      <c r="M37" s="70"/>
      <c r="N37" s="70"/>
      <c r="O37" s="70"/>
      <c r="P37" s="70"/>
      <c r="Q37" s="70"/>
      <c r="R37" s="70"/>
      <c r="S37" s="70"/>
      <c r="T37" s="70"/>
      <c r="U37" s="70"/>
      <c r="V37" s="70"/>
      <c r="W37" s="70"/>
      <c r="X37" s="70"/>
      <c r="Y37" s="70"/>
      <c r="Z37" s="70"/>
    </row>
    <row r="38" ht="19.5" customHeight="1">
      <c r="A38" s="334" t="s">
        <v>267</v>
      </c>
      <c r="B38" s="335">
        <v>0.0</v>
      </c>
      <c r="C38" s="335">
        <v>0.0</v>
      </c>
      <c r="D38" s="336">
        <f t="shared" si="11"/>
        <v>0</v>
      </c>
      <c r="E38" s="335">
        <v>0.0</v>
      </c>
      <c r="F38" s="335">
        <v>0.0</v>
      </c>
      <c r="G38" s="337">
        <f t="shared" si="12"/>
        <v>0</v>
      </c>
      <c r="H38" s="333">
        <f t="shared" si="13"/>
        <v>0</v>
      </c>
      <c r="I38" s="70"/>
      <c r="J38" s="70"/>
      <c r="K38" s="70"/>
      <c r="L38" s="70"/>
      <c r="M38" s="70"/>
      <c r="N38" s="70"/>
      <c r="O38" s="70"/>
      <c r="P38" s="70"/>
      <c r="Q38" s="70"/>
      <c r="R38" s="70"/>
      <c r="S38" s="70"/>
      <c r="T38" s="70"/>
      <c r="U38" s="70"/>
      <c r="V38" s="70"/>
      <c r="W38" s="70"/>
      <c r="X38" s="70"/>
      <c r="Y38" s="70"/>
      <c r="Z38" s="70"/>
    </row>
    <row r="39" ht="19.5" customHeight="1">
      <c r="A39" s="334" t="s">
        <v>268</v>
      </c>
      <c r="B39" s="335">
        <v>0.0</v>
      </c>
      <c r="C39" s="335">
        <v>0.0</v>
      </c>
      <c r="D39" s="336">
        <f t="shared" si="11"/>
        <v>0</v>
      </c>
      <c r="E39" s="335">
        <v>0.0</v>
      </c>
      <c r="F39" s="335">
        <v>0.0</v>
      </c>
      <c r="G39" s="337">
        <f t="shared" si="12"/>
        <v>0</v>
      </c>
      <c r="H39" s="333">
        <f t="shared" si="13"/>
        <v>0</v>
      </c>
      <c r="I39" s="70"/>
      <c r="J39" s="70"/>
      <c r="K39" s="70"/>
      <c r="L39" s="70"/>
      <c r="M39" s="70"/>
      <c r="N39" s="70"/>
      <c r="O39" s="70"/>
      <c r="P39" s="70"/>
      <c r="Q39" s="70"/>
      <c r="R39" s="70"/>
      <c r="S39" s="70"/>
      <c r="T39" s="70"/>
      <c r="U39" s="70"/>
      <c r="V39" s="70"/>
      <c r="W39" s="70"/>
      <c r="X39" s="70"/>
      <c r="Y39" s="70"/>
      <c r="Z39" s="70"/>
    </row>
    <row r="40" ht="19.5" customHeight="1">
      <c r="A40" s="334" t="s">
        <v>269</v>
      </c>
      <c r="B40" s="335">
        <v>0.0</v>
      </c>
      <c r="C40" s="335">
        <v>0.0</v>
      </c>
      <c r="D40" s="336">
        <f t="shared" si="11"/>
        <v>0</v>
      </c>
      <c r="E40" s="335">
        <v>0.0</v>
      </c>
      <c r="F40" s="335">
        <v>0.0</v>
      </c>
      <c r="G40" s="337">
        <f t="shared" si="12"/>
        <v>0</v>
      </c>
      <c r="H40" s="333">
        <f t="shared" si="13"/>
        <v>0</v>
      </c>
      <c r="I40" s="70"/>
      <c r="J40" s="70"/>
      <c r="K40" s="70"/>
      <c r="L40" s="70"/>
      <c r="M40" s="70"/>
      <c r="N40" s="70"/>
      <c r="O40" s="70"/>
      <c r="P40" s="70"/>
      <c r="Q40" s="70"/>
      <c r="R40" s="70"/>
      <c r="S40" s="70"/>
      <c r="T40" s="70"/>
      <c r="U40" s="70"/>
      <c r="V40" s="70"/>
      <c r="W40" s="70"/>
      <c r="X40" s="70"/>
      <c r="Y40" s="70"/>
      <c r="Z40" s="70"/>
    </row>
    <row r="41" ht="19.5" customHeight="1">
      <c r="A41" s="334" t="s">
        <v>270</v>
      </c>
      <c r="B41" s="335">
        <v>0.0</v>
      </c>
      <c r="C41" s="335">
        <v>0.0</v>
      </c>
      <c r="D41" s="336">
        <f t="shared" si="11"/>
        <v>0</v>
      </c>
      <c r="E41" s="335">
        <v>0.0</v>
      </c>
      <c r="F41" s="335">
        <v>0.0</v>
      </c>
      <c r="G41" s="337">
        <f t="shared" si="12"/>
        <v>0</v>
      </c>
      <c r="H41" s="333">
        <f t="shared" si="13"/>
        <v>0</v>
      </c>
      <c r="I41" s="70"/>
      <c r="J41" s="70"/>
      <c r="K41" s="70"/>
      <c r="L41" s="70"/>
      <c r="M41" s="70"/>
      <c r="N41" s="70"/>
      <c r="O41" s="70"/>
      <c r="P41" s="70"/>
      <c r="Q41" s="70"/>
      <c r="R41" s="70"/>
      <c r="S41" s="70"/>
      <c r="T41" s="70"/>
      <c r="U41" s="70"/>
      <c r="V41" s="70"/>
      <c r="W41" s="70"/>
      <c r="X41" s="70"/>
      <c r="Y41" s="70"/>
      <c r="Z41" s="70"/>
    </row>
    <row r="42" ht="19.5" customHeight="1">
      <c r="A42" s="334" t="s">
        <v>271</v>
      </c>
      <c r="B42" s="335">
        <v>42885.0</v>
      </c>
      <c r="C42" s="335">
        <v>0.0</v>
      </c>
      <c r="D42" s="336">
        <f t="shared" si="11"/>
        <v>42885</v>
      </c>
      <c r="E42" s="335">
        <v>0.0</v>
      </c>
      <c r="F42" s="335">
        <v>0.0</v>
      </c>
      <c r="G42" s="337">
        <f t="shared" si="12"/>
        <v>0</v>
      </c>
      <c r="H42" s="333">
        <f t="shared" si="13"/>
        <v>42885</v>
      </c>
      <c r="I42" s="70"/>
      <c r="J42" s="70"/>
      <c r="K42" s="70"/>
      <c r="L42" s="70"/>
      <c r="M42" s="70"/>
      <c r="N42" s="70"/>
      <c r="O42" s="70"/>
      <c r="P42" s="70"/>
      <c r="Q42" s="70"/>
      <c r="R42" s="70"/>
      <c r="S42" s="70"/>
      <c r="T42" s="70"/>
      <c r="U42" s="70"/>
      <c r="V42" s="70"/>
      <c r="W42" s="70"/>
      <c r="X42" s="70"/>
      <c r="Y42" s="70"/>
      <c r="Z42" s="70"/>
    </row>
    <row r="43" ht="19.5" customHeight="1">
      <c r="A43" s="334" t="s">
        <v>272</v>
      </c>
      <c r="B43" s="335">
        <v>0.0</v>
      </c>
      <c r="C43" s="335">
        <v>0.0</v>
      </c>
      <c r="D43" s="336">
        <f t="shared" si="11"/>
        <v>0</v>
      </c>
      <c r="E43" s="335">
        <v>0.0</v>
      </c>
      <c r="F43" s="335">
        <v>0.0</v>
      </c>
      <c r="G43" s="337">
        <f t="shared" si="12"/>
        <v>0</v>
      </c>
      <c r="H43" s="333">
        <f t="shared" si="13"/>
        <v>0</v>
      </c>
      <c r="I43" s="70"/>
      <c r="J43" s="70"/>
      <c r="K43" s="70"/>
      <c r="L43" s="70"/>
      <c r="M43" s="70"/>
      <c r="N43" s="70"/>
      <c r="O43" s="70"/>
      <c r="P43" s="70"/>
      <c r="Q43" s="70"/>
      <c r="R43" s="70"/>
      <c r="S43" s="70"/>
      <c r="T43" s="70"/>
      <c r="U43" s="70"/>
      <c r="V43" s="70"/>
      <c r="W43" s="70"/>
      <c r="X43" s="70"/>
      <c r="Y43" s="70"/>
      <c r="Z43" s="70"/>
    </row>
    <row r="44" ht="19.5" customHeight="1">
      <c r="A44" s="334" t="s">
        <v>273</v>
      </c>
      <c r="B44" s="335">
        <v>90301.0</v>
      </c>
      <c r="C44" s="335">
        <v>0.0</v>
      </c>
      <c r="D44" s="336">
        <f t="shared" si="11"/>
        <v>90301</v>
      </c>
      <c r="E44" s="335">
        <v>0.0</v>
      </c>
      <c r="F44" s="335">
        <v>0.0</v>
      </c>
      <c r="G44" s="337">
        <f t="shared" si="12"/>
        <v>0</v>
      </c>
      <c r="H44" s="333">
        <f t="shared" si="13"/>
        <v>90301</v>
      </c>
      <c r="I44" s="70"/>
      <c r="J44" s="70"/>
      <c r="K44" s="70"/>
      <c r="L44" s="70"/>
      <c r="M44" s="70"/>
      <c r="N44" s="70"/>
      <c r="O44" s="70"/>
      <c r="P44" s="70"/>
      <c r="Q44" s="70"/>
      <c r="R44" s="70"/>
      <c r="S44" s="70"/>
      <c r="T44" s="70"/>
      <c r="U44" s="70"/>
      <c r="V44" s="70"/>
      <c r="W44" s="70"/>
      <c r="X44" s="70"/>
      <c r="Y44" s="70"/>
      <c r="Z44" s="70"/>
    </row>
    <row r="45" ht="19.5" customHeight="1">
      <c r="A45" s="334" t="s">
        <v>274</v>
      </c>
      <c r="B45" s="335">
        <v>10536.0</v>
      </c>
      <c r="C45" s="335">
        <v>0.0</v>
      </c>
      <c r="D45" s="336">
        <f t="shared" si="11"/>
        <v>10536</v>
      </c>
      <c r="E45" s="335">
        <v>2517.0</v>
      </c>
      <c r="F45" s="335">
        <v>0.0</v>
      </c>
      <c r="G45" s="337">
        <f t="shared" si="12"/>
        <v>2517</v>
      </c>
      <c r="H45" s="333">
        <f t="shared" si="13"/>
        <v>13053</v>
      </c>
      <c r="I45" s="70"/>
      <c r="J45" s="70"/>
      <c r="K45" s="70"/>
      <c r="L45" s="70"/>
      <c r="M45" s="70"/>
      <c r="N45" s="70"/>
      <c r="O45" s="70"/>
      <c r="P45" s="70"/>
      <c r="Q45" s="70"/>
      <c r="R45" s="70"/>
      <c r="S45" s="70"/>
      <c r="T45" s="70"/>
      <c r="U45" s="70"/>
      <c r="V45" s="70"/>
      <c r="W45" s="70"/>
      <c r="X45" s="70"/>
      <c r="Y45" s="70"/>
      <c r="Z45" s="70"/>
    </row>
    <row r="46" ht="19.5" customHeight="1">
      <c r="A46" s="334" t="s">
        <v>275</v>
      </c>
      <c r="B46" s="335">
        <v>0.0</v>
      </c>
      <c r="C46" s="335">
        <v>0.0</v>
      </c>
      <c r="D46" s="336">
        <f t="shared" si="11"/>
        <v>0</v>
      </c>
      <c r="E46" s="335">
        <v>0.0</v>
      </c>
      <c r="F46" s="335">
        <v>0.0</v>
      </c>
      <c r="G46" s="337">
        <f t="shared" si="12"/>
        <v>0</v>
      </c>
      <c r="H46" s="333">
        <f t="shared" si="13"/>
        <v>0</v>
      </c>
      <c r="I46" s="70"/>
      <c r="J46" s="70"/>
      <c r="K46" s="70"/>
      <c r="L46" s="70"/>
      <c r="M46" s="70"/>
      <c r="N46" s="70"/>
      <c r="O46" s="70"/>
      <c r="P46" s="70"/>
      <c r="Q46" s="70"/>
      <c r="R46" s="70"/>
      <c r="S46" s="70"/>
      <c r="T46" s="70"/>
      <c r="U46" s="70"/>
      <c r="V46" s="70"/>
      <c r="W46" s="70"/>
      <c r="X46" s="70"/>
      <c r="Y46" s="70"/>
      <c r="Z46" s="70"/>
    </row>
    <row r="47" ht="19.5" customHeight="1">
      <c r="A47" s="341" t="s">
        <v>245</v>
      </c>
      <c r="B47" s="342">
        <f t="shared" ref="B47:H47" si="14">SUM(B31:B46)</f>
        <v>486222</v>
      </c>
      <c r="C47" s="342">
        <f t="shared" si="14"/>
        <v>76070</v>
      </c>
      <c r="D47" s="342">
        <f t="shared" si="14"/>
        <v>562292</v>
      </c>
      <c r="E47" s="342">
        <f t="shared" si="14"/>
        <v>970862</v>
      </c>
      <c r="F47" s="342">
        <f t="shared" si="14"/>
        <v>11470</v>
      </c>
      <c r="G47" s="342">
        <f t="shared" si="14"/>
        <v>982332</v>
      </c>
      <c r="H47" s="342">
        <f t="shared" si="14"/>
        <v>1544624</v>
      </c>
      <c r="I47" s="70"/>
      <c r="J47" s="70"/>
      <c r="K47" s="70"/>
      <c r="L47" s="70"/>
      <c r="M47" s="70"/>
      <c r="N47" s="70"/>
      <c r="O47" s="70"/>
      <c r="P47" s="70"/>
      <c r="Q47" s="70"/>
      <c r="R47" s="70"/>
      <c r="S47" s="70"/>
      <c r="T47" s="70"/>
      <c r="U47" s="70"/>
      <c r="V47" s="70"/>
      <c r="W47" s="70"/>
      <c r="X47" s="70"/>
      <c r="Y47" s="70"/>
      <c r="Z47" s="70"/>
    </row>
    <row r="48" ht="19.5" customHeight="1">
      <c r="A48" s="343"/>
      <c r="B48" s="36"/>
      <c r="C48" s="36"/>
      <c r="D48" s="36"/>
      <c r="E48" s="36"/>
      <c r="F48" s="36"/>
      <c r="G48" s="36"/>
      <c r="H48" s="36"/>
      <c r="I48" s="70"/>
      <c r="J48" s="70"/>
      <c r="K48" s="70"/>
      <c r="L48" s="70"/>
      <c r="M48" s="70"/>
      <c r="N48" s="70"/>
      <c r="O48" s="70"/>
      <c r="P48" s="70"/>
      <c r="Q48" s="70"/>
      <c r="R48" s="70"/>
      <c r="S48" s="70"/>
      <c r="T48" s="70"/>
      <c r="U48" s="70"/>
      <c r="V48" s="70"/>
      <c r="W48" s="70"/>
      <c r="X48" s="70"/>
      <c r="Y48" s="70"/>
      <c r="Z48" s="70"/>
    </row>
    <row r="49" ht="19.5" customHeight="1">
      <c r="A49" s="344" t="s">
        <v>277</v>
      </c>
      <c r="B49" s="321"/>
      <c r="C49" s="321"/>
      <c r="D49" s="321"/>
      <c r="E49" s="321"/>
      <c r="F49" s="321"/>
      <c r="G49" s="321"/>
      <c r="H49" s="190"/>
      <c r="I49" s="70"/>
      <c r="J49" s="70"/>
      <c r="K49" s="70"/>
      <c r="L49" s="70"/>
      <c r="M49" s="70"/>
      <c r="N49" s="70"/>
      <c r="O49" s="70"/>
      <c r="P49" s="70"/>
      <c r="Q49" s="70"/>
      <c r="R49" s="70"/>
      <c r="S49" s="70"/>
      <c r="T49" s="70"/>
      <c r="U49" s="70"/>
      <c r="V49" s="70"/>
      <c r="W49" s="70"/>
      <c r="X49" s="70"/>
      <c r="Y49" s="70"/>
      <c r="Z49" s="70"/>
    </row>
    <row r="50" ht="19.5" customHeight="1">
      <c r="A50" s="345" t="s">
        <v>256</v>
      </c>
      <c r="B50" s="325" t="s">
        <v>257</v>
      </c>
      <c r="C50" s="73"/>
      <c r="D50" s="74"/>
      <c r="E50" s="325" t="s">
        <v>258</v>
      </c>
      <c r="F50" s="73"/>
      <c r="G50" s="74"/>
      <c r="H50" s="346" t="s">
        <v>245</v>
      </c>
      <c r="I50" s="70"/>
      <c r="J50" s="70"/>
      <c r="K50" s="70"/>
      <c r="L50" s="70"/>
      <c r="M50" s="70"/>
      <c r="N50" s="70"/>
      <c r="O50" s="70"/>
      <c r="P50" s="70"/>
      <c r="Q50" s="70"/>
      <c r="R50" s="70"/>
      <c r="S50" s="70"/>
      <c r="T50" s="70"/>
      <c r="U50" s="70"/>
      <c r="V50" s="70"/>
      <c r="W50" s="70"/>
      <c r="X50" s="70"/>
      <c r="Y50" s="70"/>
      <c r="Z50" s="70"/>
    </row>
    <row r="51" ht="19.5" customHeight="1">
      <c r="A51" s="257"/>
      <c r="B51" s="327" t="s">
        <v>259</v>
      </c>
      <c r="C51" s="327" t="s">
        <v>260</v>
      </c>
      <c r="D51" s="327" t="s">
        <v>245</v>
      </c>
      <c r="E51" s="327" t="s">
        <v>259</v>
      </c>
      <c r="F51" s="327" t="s">
        <v>260</v>
      </c>
      <c r="G51" s="327" t="s">
        <v>245</v>
      </c>
      <c r="H51" s="348"/>
      <c r="I51" s="70"/>
      <c r="J51" s="70"/>
      <c r="K51" s="70"/>
      <c r="L51" s="70"/>
      <c r="M51" s="70"/>
      <c r="N51" s="70"/>
      <c r="O51" s="70"/>
      <c r="P51" s="70"/>
      <c r="Q51" s="70"/>
      <c r="R51" s="70"/>
      <c r="S51" s="70"/>
      <c r="T51" s="70"/>
      <c r="U51" s="70"/>
      <c r="V51" s="70"/>
      <c r="W51" s="70"/>
      <c r="X51" s="70"/>
      <c r="Y51" s="70"/>
      <c r="Z51" s="70"/>
    </row>
    <row r="52" ht="19.5" customHeight="1">
      <c r="A52" s="329" t="s">
        <v>238</v>
      </c>
      <c r="B52" s="330">
        <v>356200.0</v>
      </c>
      <c r="C52" s="330">
        <v>79113.0</v>
      </c>
      <c r="D52" s="331">
        <f t="shared" ref="D52:D67" si="15">B52+C52</f>
        <v>435313</v>
      </c>
      <c r="E52" s="330">
        <v>28959.0</v>
      </c>
      <c r="F52" s="330">
        <v>11929.0</v>
      </c>
      <c r="G52" s="332">
        <f t="shared" ref="G52:G67" si="16">E52+F52</f>
        <v>40888</v>
      </c>
      <c r="H52" s="333">
        <f t="shared" ref="H52:H67" si="17">SUM(D52,G52)</f>
        <v>476201</v>
      </c>
      <c r="I52" s="70"/>
      <c r="J52" s="70"/>
      <c r="K52" s="70"/>
      <c r="L52" s="70"/>
      <c r="M52" s="70"/>
      <c r="N52" s="70"/>
      <c r="O52" s="70"/>
      <c r="P52" s="70"/>
      <c r="Q52" s="70"/>
      <c r="R52" s="70"/>
      <c r="S52" s="70"/>
      <c r="T52" s="70"/>
      <c r="U52" s="70"/>
      <c r="V52" s="70"/>
      <c r="W52" s="70"/>
      <c r="X52" s="70"/>
      <c r="Y52" s="70"/>
      <c r="Z52" s="70"/>
    </row>
    <row r="53" ht="19.5" customHeight="1">
      <c r="A53" s="334" t="s">
        <v>261</v>
      </c>
      <c r="B53" s="330">
        <v>0.0</v>
      </c>
      <c r="C53" s="330">
        <v>0.0</v>
      </c>
      <c r="D53" s="331">
        <f t="shared" si="15"/>
        <v>0</v>
      </c>
      <c r="E53" s="330">
        <v>0.0</v>
      </c>
      <c r="F53" s="330">
        <v>0.0</v>
      </c>
      <c r="G53" s="332">
        <f t="shared" si="16"/>
        <v>0</v>
      </c>
      <c r="H53" s="333">
        <f t="shared" si="17"/>
        <v>0</v>
      </c>
      <c r="I53" s="70"/>
      <c r="J53" s="70"/>
      <c r="K53" s="70"/>
      <c r="L53" s="70"/>
      <c r="M53" s="70"/>
      <c r="N53" s="70"/>
      <c r="O53" s="70"/>
      <c r="P53" s="70"/>
      <c r="Q53" s="70"/>
      <c r="R53" s="70"/>
      <c r="S53" s="70"/>
      <c r="T53" s="70"/>
      <c r="U53" s="70"/>
      <c r="V53" s="70"/>
      <c r="W53" s="70"/>
      <c r="X53" s="70"/>
      <c r="Y53" s="70"/>
      <c r="Z53" s="70"/>
    </row>
    <row r="54" ht="19.5" customHeight="1">
      <c r="A54" s="334" t="s">
        <v>262</v>
      </c>
      <c r="B54" s="335">
        <v>0.0</v>
      </c>
      <c r="C54" s="335">
        <v>0.0</v>
      </c>
      <c r="D54" s="336">
        <f t="shared" si="15"/>
        <v>0</v>
      </c>
      <c r="E54" s="335">
        <v>957528.0</v>
      </c>
      <c r="F54" s="335">
        <v>0.0</v>
      </c>
      <c r="G54" s="337">
        <f t="shared" si="16"/>
        <v>957528</v>
      </c>
      <c r="H54" s="333">
        <f t="shared" si="17"/>
        <v>957528</v>
      </c>
      <c r="I54" s="70"/>
      <c r="J54" s="70"/>
      <c r="K54" s="70"/>
      <c r="L54" s="70"/>
      <c r="M54" s="70"/>
      <c r="N54" s="70"/>
      <c r="O54" s="70"/>
      <c r="P54" s="70"/>
      <c r="Q54" s="70"/>
      <c r="R54" s="70"/>
      <c r="S54" s="70"/>
      <c r="T54" s="70"/>
      <c r="U54" s="70"/>
      <c r="V54" s="70"/>
      <c r="W54" s="70"/>
      <c r="X54" s="70"/>
      <c r="Y54" s="70"/>
      <c r="Z54" s="70"/>
    </row>
    <row r="55" ht="19.5" customHeight="1">
      <c r="A55" s="334" t="s">
        <v>263</v>
      </c>
      <c r="B55" s="335">
        <v>0.0</v>
      </c>
      <c r="C55" s="335">
        <v>0.0</v>
      </c>
      <c r="D55" s="336">
        <f t="shared" si="15"/>
        <v>0</v>
      </c>
      <c r="E55" s="335">
        <v>20592.0</v>
      </c>
      <c r="F55" s="335">
        <v>0.0</v>
      </c>
      <c r="G55" s="337">
        <f t="shared" si="16"/>
        <v>20592</v>
      </c>
      <c r="H55" s="333">
        <f t="shared" si="17"/>
        <v>20592</v>
      </c>
      <c r="I55" s="70"/>
      <c r="J55" s="70"/>
      <c r="K55" s="70"/>
      <c r="L55" s="70"/>
      <c r="M55" s="70"/>
      <c r="N55" s="70"/>
      <c r="O55" s="70"/>
      <c r="P55" s="70"/>
      <c r="Q55" s="70"/>
      <c r="R55" s="70"/>
      <c r="S55" s="70"/>
      <c r="T55" s="70"/>
      <c r="U55" s="70"/>
      <c r="V55" s="70"/>
      <c r="W55" s="70"/>
      <c r="X55" s="70"/>
      <c r="Y55" s="70"/>
      <c r="Z55" s="70"/>
    </row>
    <row r="56" ht="19.5" customHeight="1">
      <c r="A56" s="338" t="s">
        <v>264</v>
      </c>
      <c r="B56" s="335">
        <v>0.0</v>
      </c>
      <c r="C56" s="335">
        <v>0.0</v>
      </c>
      <c r="D56" s="336">
        <f t="shared" si="15"/>
        <v>0</v>
      </c>
      <c r="E56" s="335">
        <v>0.0</v>
      </c>
      <c r="F56" s="335">
        <v>0.0</v>
      </c>
      <c r="G56" s="337">
        <f t="shared" si="16"/>
        <v>0</v>
      </c>
      <c r="H56" s="333">
        <f t="shared" si="17"/>
        <v>0</v>
      </c>
      <c r="I56" s="70"/>
      <c r="J56" s="70"/>
      <c r="K56" s="70"/>
      <c r="L56" s="70"/>
      <c r="M56" s="70"/>
      <c r="N56" s="70"/>
      <c r="O56" s="70"/>
      <c r="P56" s="70"/>
      <c r="Q56" s="70"/>
      <c r="R56" s="70"/>
      <c r="S56" s="70"/>
      <c r="T56" s="70"/>
      <c r="U56" s="70"/>
      <c r="V56" s="70"/>
      <c r="W56" s="70"/>
      <c r="X56" s="70"/>
      <c r="Y56" s="70"/>
      <c r="Z56" s="70"/>
    </row>
    <row r="57" ht="19.5" customHeight="1">
      <c r="A57" s="334" t="s">
        <v>265</v>
      </c>
      <c r="B57" s="335">
        <v>0.0</v>
      </c>
      <c r="C57" s="335">
        <v>0.0</v>
      </c>
      <c r="D57" s="336">
        <f t="shared" si="15"/>
        <v>0</v>
      </c>
      <c r="E57" s="335">
        <v>0.0</v>
      </c>
      <c r="F57" s="335">
        <v>0.0</v>
      </c>
      <c r="G57" s="337">
        <f t="shared" si="16"/>
        <v>0</v>
      </c>
      <c r="H57" s="333">
        <f t="shared" si="17"/>
        <v>0</v>
      </c>
      <c r="I57" s="70"/>
      <c r="J57" s="70"/>
      <c r="K57" s="70"/>
      <c r="L57" s="70"/>
      <c r="M57" s="70"/>
      <c r="N57" s="70"/>
      <c r="O57" s="70"/>
      <c r="P57" s="70"/>
      <c r="Q57" s="70"/>
      <c r="R57" s="70"/>
      <c r="S57" s="70"/>
      <c r="T57" s="70"/>
      <c r="U57" s="70"/>
      <c r="V57" s="70"/>
      <c r="W57" s="70"/>
      <c r="X57" s="70"/>
      <c r="Y57" s="70"/>
      <c r="Z57" s="70"/>
    </row>
    <row r="58" ht="19.5" customHeight="1">
      <c r="A58" s="334" t="s">
        <v>266</v>
      </c>
      <c r="B58" s="335">
        <v>0.0</v>
      </c>
      <c r="C58" s="335">
        <v>0.0</v>
      </c>
      <c r="D58" s="336">
        <f t="shared" si="15"/>
        <v>0</v>
      </c>
      <c r="E58" s="335">
        <v>0.0</v>
      </c>
      <c r="F58" s="335">
        <v>0.0</v>
      </c>
      <c r="G58" s="337">
        <f t="shared" si="16"/>
        <v>0</v>
      </c>
      <c r="H58" s="333">
        <f t="shared" si="17"/>
        <v>0</v>
      </c>
      <c r="I58" s="70"/>
      <c r="J58" s="70"/>
      <c r="K58" s="70"/>
      <c r="L58" s="70"/>
      <c r="M58" s="70"/>
      <c r="N58" s="70"/>
      <c r="O58" s="70"/>
      <c r="P58" s="70"/>
      <c r="Q58" s="70"/>
      <c r="R58" s="70"/>
      <c r="S58" s="70"/>
      <c r="T58" s="70"/>
      <c r="U58" s="70"/>
      <c r="V58" s="70"/>
      <c r="W58" s="70"/>
      <c r="X58" s="70"/>
      <c r="Y58" s="70"/>
      <c r="Z58" s="70"/>
    </row>
    <row r="59" ht="19.5" customHeight="1">
      <c r="A59" s="334" t="s">
        <v>267</v>
      </c>
      <c r="B59" s="335">
        <v>0.0</v>
      </c>
      <c r="C59" s="335">
        <v>0.0</v>
      </c>
      <c r="D59" s="336">
        <f t="shared" si="15"/>
        <v>0</v>
      </c>
      <c r="E59" s="335">
        <v>0.0</v>
      </c>
      <c r="F59" s="335">
        <v>0.0</v>
      </c>
      <c r="G59" s="337">
        <f t="shared" si="16"/>
        <v>0</v>
      </c>
      <c r="H59" s="333">
        <f t="shared" si="17"/>
        <v>0</v>
      </c>
      <c r="I59" s="70"/>
      <c r="J59" s="70"/>
      <c r="K59" s="70"/>
      <c r="L59" s="70"/>
      <c r="M59" s="70"/>
      <c r="N59" s="70"/>
      <c r="O59" s="70"/>
      <c r="P59" s="70"/>
      <c r="Q59" s="70"/>
      <c r="R59" s="70"/>
      <c r="S59" s="70"/>
      <c r="T59" s="70"/>
      <c r="U59" s="70"/>
      <c r="V59" s="70"/>
      <c r="W59" s="70"/>
      <c r="X59" s="70"/>
      <c r="Y59" s="70"/>
      <c r="Z59" s="70"/>
    </row>
    <row r="60" ht="19.5" customHeight="1">
      <c r="A60" s="334" t="s">
        <v>268</v>
      </c>
      <c r="B60" s="335">
        <v>0.0</v>
      </c>
      <c r="C60" s="335">
        <v>0.0</v>
      </c>
      <c r="D60" s="336">
        <f t="shared" si="15"/>
        <v>0</v>
      </c>
      <c r="E60" s="335">
        <v>0.0</v>
      </c>
      <c r="F60" s="335">
        <v>0.0</v>
      </c>
      <c r="G60" s="337">
        <f t="shared" si="16"/>
        <v>0</v>
      </c>
      <c r="H60" s="333">
        <f t="shared" si="17"/>
        <v>0</v>
      </c>
      <c r="I60" s="70"/>
      <c r="J60" s="70"/>
      <c r="K60" s="70"/>
      <c r="L60" s="70"/>
      <c r="M60" s="70"/>
      <c r="N60" s="70"/>
      <c r="O60" s="70"/>
      <c r="P60" s="70"/>
      <c r="Q60" s="70"/>
      <c r="R60" s="70"/>
      <c r="S60" s="70"/>
      <c r="T60" s="70"/>
      <c r="U60" s="70"/>
      <c r="V60" s="70"/>
      <c r="W60" s="70"/>
      <c r="X60" s="70"/>
      <c r="Y60" s="70"/>
      <c r="Z60" s="70"/>
    </row>
    <row r="61" ht="19.5" customHeight="1">
      <c r="A61" s="334" t="s">
        <v>269</v>
      </c>
      <c r="B61" s="335">
        <v>0.0</v>
      </c>
      <c r="C61" s="335">
        <v>0.0</v>
      </c>
      <c r="D61" s="336">
        <f t="shared" si="15"/>
        <v>0</v>
      </c>
      <c r="E61" s="335">
        <v>0.0</v>
      </c>
      <c r="F61" s="335">
        <v>0.0</v>
      </c>
      <c r="G61" s="337">
        <f t="shared" si="16"/>
        <v>0</v>
      </c>
      <c r="H61" s="333">
        <f t="shared" si="17"/>
        <v>0</v>
      </c>
      <c r="I61" s="70"/>
      <c r="J61" s="70"/>
      <c r="K61" s="70"/>
      <c r="L61" s="70"/>
      <c r="M61" s="70"/>
      <c r="N61" s="70"/>
      <c r="O61" s="70"/>
      <c r="P61" s="70"/>
      <c r="Q61" s="70"/>
      <c r="R61" s="70"/>
      <c r="S61" s="70"/>
      <c r="T61" s="70"/>
      <c r="U61" s="70"/>
      <c r="V61" s="70"/>
      <c r="W61" s="70"/>
      <c r="X61" s="70"/>
      <c r="Y61" s="70"/>
      <c r="Z61" s="70"/>
    </row>
    <row r="62" ht="19.5" customHeight="1">
      <c r="A62" s="334" t="s">
        <v>270</v>
      </c>
      <c r="B62" s="335">
        <v>0.0</v>
      </c>
      <c r="C62" s="335">
        <v>0.0</v>
      </c>
      <c r="D62" s="336">
        <f t="shared" si="15"/>
        <v>0</v>
      </c>
      <c r="E62" s="335">
        <v>0.0</v>
      </c>
      <c r="F62" s="335">
        <v>0.0</v>
      </c>
      <c r="G62" s="337">
        <f t="shared" si="16"/>
        <v>0</v>
      </c>
      <c r="H62" s="333">
        <f t="shared" si="17"/>
        <v>0</v>
      </c>
      <c r="I62" s="70"/>
      <c r="J62" s="70"/>
      <c r="K62" s="70"/>
      <c r="L62" s="70"/>
      <c r="M62" s="70"/>
      <c r="N62" s="70"/>
      <c r="O62" s="70"/>
      <c r="P62" s="70"/>
      <c r="Q62" s="70"/>
      <c r="R62" s="70"/>
      <c r="S62" s="70"/>
      <c r="T62" s="70"/>
      <c r="U62" s="70"/>
      <c r="V62" s="70"/>
      <c r="W62" s="70"/>
      <c r="X62" s="70"/>
      <c r="Y62" s="70"/>
      <c r="Z62" s="70"/>
    </row>
    <row r="63" ht="19.5" customHeight="1">
      <c r="A63" s="334" t="s">
        <v>271</v>
      </c>
      <c r="B63" s="335">
        <v>44600.0</v>
      </c>
      <c r="C63" s="335">
        <v>0.0</v>
      </c>
      <c r="D63" s="336">
        <f t="shared" si="15"/>
        <v>44600</v>
      </c>
      <c r="E63" s="335">
        <v>0.0</v>
      </c>
      <c r="F63" s="335">
        <v>0.0</v>
      </c>
      <c r="G63" s="337">
        <f t="shared" si="16"/>
        <v>0</v>
      </c>
      <c r="H63" s="333">
        <f t="shared" si="17"/>
        <v>44600</v>
      </c>
      <c r="I63" s="70"/>
      <c r="J63" s="70"/>
      <c r="K63" s="70"/>
      <c r="L63" s="70"/>
      <c r="M63" s="70"/>
      <c r="N63" s="70"/>
      <c r="O63" s="70"/>
      <c r="P63" s="70"/>
      <c r="Q63" s="70"/>
      <c r="R63" s="70"/>
      <c r="S63" s="70"/>
      <c r="T63" s="70"/>
      <c r="U63" s="70"/>
      <c r="V63" s="70"/>
      <c r="W63" s="70"/>
      <c r="X63" s="70"/>
      <c r="Y63" s="70"/>
      <c r="Z63" s="70"/>
    </row>
    <row r="64" ht="19.5" customHeight="1">
      <c r="A64" s="334" t="s">
        <v>272</v>
      </c>
      <c r="B64" s="335">
        <v>0.0</v>
      </c>
      <c r="C64" s="335">
        <v>0.0</v>
      </c>
      <c r="D64" s="336">
        <f t="shared" si="15"/>
        <v>0</v>
      </c>
      <c r="E64" s="335">
        <v>0.0</v>
      </c>
      <c r="F64" s="335">
        <v>0.0</v>
      </c>
      <c r="G64" s="337">
        <f t="shared" si="16"/>
        <v>0</v>
      </c>
      <c r="H64" s="333">
        <f t="shared" si="17"/>
        <v>0</v>
      </c>
      <c r="I64" s="70"/>
      <c r="J64" s="70"/>
      <c r="K64" s="70"/>
      <c r="L64" s="70"/>
      <c r="M64" s="70"/>
      <c r="N64" s="70"/>
      <c r="O64" s="70"/>
      <c r="P64" s="70"/>
      <c r="Q64" s="70"/>
      <c r="R64" s="70"/>
      <c r="S64" s="70"/>
      <c r="T64" s="70"/>
      <c r="U64" s="70"/>
      <c r="V64" s="70"/>
      <c r="W64" s="70"/>
      <c r="X64" s="70"/>
      <c r="Y64" s="70"/>
      <c r="Z64" s="70"/>
    </row>
    <row r="65" ht="19.5" customHeight="1">
      <c r="A65" s="334" t="s">
        <v>273</v>
      </c>
      <c r="B65" s="335">
        <v>93913.0</v>
      </c>
      <c r="C65" s="335">
        <v>0.0</v>
      </c>
      <c r="D65" s="336">
        <f t="shared" si="15"/>
        <v>93913</v>
      </c>
      <c r="E65" s="335">
        <v>0.0</v>
      </c>
      <c r="F65" s="335">
        <v>0.0</v>
      </c>
      <c r="G65" s="337">
        <f t="shared" si="16"/>
        <v>0</v>
      </c>
      <c r="H65" s="333">
        <f t="shared" si="17"/>
        <v>93913</v>
      </c>
      <c r="I65" s="70"/>
      <c r="J65" s="70"/>
      <c r="K65" s="70"/>
      <c r="L65" s="70"/>
      <c r="M65" s="70"/>
      <c r="N65" s="70"/>
      <c r="O65" s="70"/>
      <c r="P65" s="70"/>
      <c r="Q65" s="70"/>
      <c r="R65" s="70"/>
      <c r="S65" s="70"/>
      <c r="T65" s="70"/>
      <c r="U65" s="70"/>
      <c r="V65" s="70"/>
      <c r="W65" s="70"/>
      <c r="X65" s="70"/>
      <c r="Y65" s="70"/>
      <c r="Z65" s="70"/>
    </row>
    <row r="66" ht="19.5" customHeight="1">
      <c r="A66" s="334" t="s">
        <v>274</v>
      </c>
      <c r="B66" s="335">
        <v>10957.0</v>
      </c>
      <c r="C66" s="335">
        <v>0.0</v>
      </c>
      <c r="D66" s="336">
        <f t="shared" si="15"/>
        <v>10957</v>
      </c>
      <c r="E66" s="335">
        <v>2618.0</v>
      </c>
      <c r="F66" s="335">
        <v>0.0</v>
      </c>
      <c r="G66" s="337">
        <f t="shared" si="16"/>
        <v>2618</v>
      </c>
      <c r="H66" s="333">
        <f t="shared" si="17"/>
        <v>13575</v>
      </c>
      <c r="I66" s="70"/>
      <c r="J66" s="70"/>
      <c r="K66" s="70"/>
      <c r="L66" s="70"/>
      <c r="M66" s="70"/>
      <c r="N66" s="70"/>
      <c r="O66" s="70"/>
      <c r="P66" s="70"/>
      <c r="Q66" s="70"/>
      <c r="R66" s="70"/>
      <c r="S66" s="70"/>
      <c r="T66" s="70"/>
      <c r="U66" s="70"/>
      <c r="V66" s="70"/>
      <c r="W66" s="70"/>
      <c r="X66" s="70"/>
      <c r="Y66" s="70"/>
      <c r="Z66" s="70"/>
    </row>
    <row r="67" ht="19.5" customHeight="1">
      <c r="A67" s="334" t="s">
        <v>275</v>
      </c>
      <c r="B67" s="335">
        <v>0.0</v>
      </c>
      <c r="C67" s="335">
        <v>0.0</v>
      </c>
      <c r="D67" s="336">
        <f t="shared" si="15"/>
        <v>0</v>
      </c>
      <c r="E67" s="335">
        <v>0.0</v>
      </c>
      <c r="F67" s="335">
        <v>0.0</v>
      </c>
      <c r="G67" s="337">
        <f t="shared" si="16"/>
        <v>0</v>
      </c>
      <c r="H67" s="333">
        <f t="shared" si="17"/>
        <v>0</v>
      </c>
      <c r="I67" s="70"/>
      <c r="J67" s="70"/>
      <c r="K67" s="70"/>
      <c r="L67" s="70"/>
      <c r="M67" s="70"/>
      <c r="N67" s="70"/>
      <c r="O67" s="70"/>
      <c r="P67" s="70"/>
      <c r="Q67" s="70"/>
      <c r="R67" s="70"/>
      <c r="S67" s="70"/>
      <c r="T67" s="70"/>
      <c r="U67" s="70"/>
      <c r="V67" s="70"/>
      <c r="W67" s="70"/>
      <c r="X67" s="70"/>
      <c r="Y67" s="70"/>
      <c r="Z67" s="70"/>
    </row>
    <row r="68" ht="19.5" customHeight="1">
      <c r="A68" s="341" t="s">
        <v>245</v>
      </c>
      <c r="B68" s="342">
        <f t="shared" ref="B68:H68" si="18">SUM(B52:B67)</f>
        <v>505670</v>
      </c>
      <c r="C68" s="342">
        <f t="shared" si="18"/>
        <v>79113</v>
      </c>
      <c r="D68" s="342">
        <f t="shared" si="18"/>
        <v>584783</v>
      </c>
      <c r="E68" s="342">
        <f t="shared" si="18"/>
        <v>1009697</v>
      </c>
      <c r="F68" s="342">
        <f t="shared" si="18"/>
        <v>11929</v>
      </c>
      <c r="G68" s="342">
        <f t="shared" si="18"/>
        <v>1021626</v>
      </c>
      <c r="H68" s="342">
        <f t="shared" si="18"/>
        <v>1606409</v>
      </c>
      <c r="I68" s="70"/>
      <c r="J68" s="70"/>
      <c r="K68" s="70"/>
      <c r="L68" s="70"/>
      <c r="M68" s="70"/>
      <c r="N68" s="70"/>
      <c r="O68" s="70"/>
      <c r="P68" s="70"/>
      <c r="Q68" s="70"/>
      <c r="R68" s="70"/>
      <c r="S68" s="70"/>
      <c r="T68" s="70"/>
      <c r="U68" s="70"/>
      <c r="V68" s="70"/>
      <c r="W68" s="70"/>
      <c r="X68" s="70"/>
      <c r="Y68" s="70"/>
      <c r="Z68" s="70"/>
    </row>
    <row r="69" ht="19.5" customHeight="1">
      <c r="A69" s="343"/>
      <c r="B69" s="36"/>
      <c r="C69" s="36"/>
      <c r="D69" s="36"/>
      <c r="E69" s="36"/>
      <c r="F69" s="36"/>
      <c r="G69" s="36"/>
      <c r="H69" s="36"/>
      <c r="I69" s="70"/>
      <c r="J69" s="70"/>
      <c r="K69" s="70"/>
      <c r="L69" s="70"/>
      <c r="M69" s="70"/>
      <c r="N69" s="70"/>
      <c r="O69" s="70"/>
      <c r="P69" s="70"/>
      <c r="Q69" s="70"/>
      <c r="R69" s="70"/>
      <c r="S69" s="70"/>
      <c r="T69" s="70"/>
      <c r="U69" s="70"/>
      <c r="V69" s="70"/>
      <c r="W69" s="70"/>
      <c r="X69" s="70"/>
      <c r="Y69" s="70"/>
      <c r="Z69" s="70"/>
    </row>
    <row r="70" ht="19.5" customHeight="1">
      <c r="A70" s="344" t="s">
        <v>278</v>
      </c>
      <c r="B70" s="321"/>
      <c r="C70" s="321"/>
      <c r="D70" s="321"/>
      <c r="E70" s="321"/>
      <c r="F70" s="321"/>
      <c r="G70" s="321"/>
      <c r="H70" s="190"/>
      <c r="I70" s="70"/>
      <c r="J70" s="70"/>
      <c r="K70" s="70"/>
      <c r="L70" s="70"/>
      <c r="M70" s="70"/>
      <c r="N70" s="70"/>
      <c r="O70" s="70"/>
      <c r="P70" s="70"/>
      <c r="Q70" s="70"/>
      <c r="R70" s="70"/>
      <c r="S70" s="70"/>
      <c r="T70" s="70"/>
      <c r="U70" s="70"/>
      <c r="V70" s="70"/>
      <c r="W70" s="70"/>
      <c r="X70" s="70"/>
      <c r="Y70" s="70"/>
      <c r="Z70" s="70"/>
    </row>
    <row r="71" ht="19.5" customHeight="1">
      <c r="A71" s="345" t="s">
        <v>256</v>
      </c>
      <c r="B71" s="325" t="s">
        <v>257</v>
      </c>
      <c r="C71" s="73"/>
      <c r="D71" s="74"/>
      <c r="E71" s="325" t="s">
        <v>258</v>
      </c>
      <c r="F71" s="73"/>
      <c r="G71" s="74"/>
      <c r="H71" s="346" t="s">
        <v>245</v>
      </c>
      <c r="I71" s="70"/>
      <c r="J71" s="70"/>
      <c r="K71" s="70"/>
      <c r="L71" s="70"/>
      <c r="M71" s="70"/>
      <c r="N71" s="70"/>
      <c r="O71" s="70"/>
      <c r="P71" s="70"/>
      <c r="Q71" s="70"/>
      <c r="R71" s="70"/>
      <c r="S71" s="70"/>
      <c r="T71" s="70"/>
      <c r="U71" s="70"/>
      <c r="V71" s="70"/>
      <c r="W71" s="70"/>
      <c r="X71" s="70"/>
      <c r="Y71" s="70"/>
      <c r="Z71" s="70"/>
    </row>
    <row r="72" ht="19.5" customHeight="1">
      <c r="A72" s="257"/>
      <c r="B72" s="327" t="s">
        <v>259</v>
      </c>
      <c r="C72" s="327" t="s">
        <v>260</v>
      </c>
      <c r="D72" s="327" t="s">
        <v>245</v>
      </c>
      <c r="E72" s="327" t="s">
        <v>259</v>
      </c>
      <c r="F72" s="327" t="s">
        <v>260</v>
      </c>
      <c r="G72" s="327" t="s">
        <v>245</v>
      </c>
      <c r="H72" s="348"/>
      <c r="I72" s="70"/>
      <c r="J72" s="70"/>
      <c r="K72" s="70"/>
      <c r="L72" s="70"/>
      <c r="M72" s="70"/>
      <c r="N72" s="70"/>
      <c r="O72" s="70"/>
      <c r="P72" s="70"/>
      <c r="Q72" s="70"/>
      <c r="R72" s="70"/>
      <c r="S72" s="70"/>
      <c r="T72" s="70"/>
      <c r="U72" s="70"/>
      <c r="V72" s="70"/>
      <c r="W72" s="70"/>
      <c r="X72" s="70"/>
      <c r="Y72" s="70"/>
      <c r="Z72" s="70"/>
    </row>
    <row r="73" ht="19.5" customHeight="1">
      <c r="A73" s="329" t="s">
        <v>238</v>
      </c>
      <c r="B73" s="330">
        <v>370448.0</v>
      </c>
      <c r="C73" s="330">
        <v>82277.0</v>
      </c>
      <c r="D73" s="331">
        <f t="shared" ref="D73:D88" si="19">B73+C73</f>
        <v>452725</v>
      </c>
      <c r="E73" s="330">
        <v>30117.0</v>
      </c>
      <c r="F73" s="330">
        <v>12406.0</v>
      </c>
      <c r="G73" s="332">
        <f t="shared" ref="G73:G88" si="20">E73+F73</f>
        <v>42523</v>
      </c>
      <c r="H73" s="333">
        <f t="shared" ref="H73:H88" si="21">SUM(D73,G73)</f>
        <v>495248</v>
      </c>
      <c r="I73" s="70"/>
      <c r="J73" s="70"/>
      <c r="K73" s="70"/>
      <c r="L73" s="70"/>
      <c r="M73" s="70"/>
      <c r="N73" s="70"/>
      <c r="O73" s="70"/>
      <c r="P73" s="70"/>
      <c r="Q73" s="70"/>
      <c r="R73" s="70"/>
      <c r="S73" s="70"/>
      <c r="T73" s="70"/>
      <c r="U73" s="70"/>
      <c r="V73" s="70"/>
      <c r="W73" s="70"/>
      <c r="X73" s="70"/>
      <c r="Y73" s="70"/>
      <c r="Z73" s="70"/>
    </row>
    <row r="74" ht="19.5" customHeight="1">
      <c r="A74" s="334" t="s">
        <v>261</v>
      </c>
      <c r="B74" s="330">
        <v>0.0</v>
      </c>
      <c r="C74" s="330">
        <v>0.0</v>
      </c>
      <c r="D74" s="331">
        <f t="shared" si="19"/>
        <v>0</v>
      </c>
      <c r="E74" s="330">
        <v>0.0</v>
      </c>
      <c r="F74" s="330">
        <v>0.0</v>
      </c>
      <c r="G74" s="332">
        <f t="shared" si="20"/>
        <v>0</v>
      </c>
      <c r="H74" s="333">
        <f t="shared" si="21"/>
        <v>0</v>
      </c>
      <c r="I74" s="70"/>
      <c r="J74" s="70"/>
      <c r="K74" s="70"/>
      <c r="L74" s="70"/>
      <c r="M74" s="70"/>
      <c r="N74" s="70"/>
      <c r="O74" s="70"/>
      <c r="P74" s="70"/>
      <c r="Q74" s="70"/>
      <c r="R74" s="70"/>
      <c r="S74" s="70"/>
      <c r="T74" s="70"/>
      <c r="U74" s="70"/>
      <c r="V74" s="70"/>
      <c r="W74" s="70"/>
      <c r="X74" s="70"/>
      <c r="Y74" s="70"/>
      <c r="Z74" s="70"/>
    </row>
    <row r="75" ht="19.5" customHeight="1">
      <c r="A75" s="334" t="s">
        <v>262</v>
      </c>
      <c r="B75" s="335">
        <v>0.0</v>
      </c>
      <c r="C75" s="335">
        <v>0.0</v>
      </c>
      <c r="D75" s="336">
        <f t="shared" si="19"/>
        <v>0</v>
      </c>
      <c r="E75" s="335">
        <v>995829.0</v>
      </c>
      <c r="F75" s="335">
        <v>0.0</v>
      </c>
      <c r="G75" s="337">
        <f t="shared" si="20"/>
        <v>995829</v>
      </c>
      <c r="H75" s="333">
        <f t="shared" si="21"/>
        <v>995829</v>
      </c>
      <c r="I75" s="70"/>
      <c r="J75" s="70"/>
      <c r="K75" s="70"/>
      <c r="L75" s="70"/>
      <c r="M75" s="70"/>
      <c r="N75" s="70"/>
      <c r="O75" s="70"/>
      <c r="P75" s="70"/>
      <c r="Q75" s="70"/>
      <c r="R75" s="70"/>
      <c r="S75" s="70"/>
      <c r="T75" s="70"/>
      <c r="U75" s="70"/>
      <c r="V75" s="70"/>
      <c r="W75" s="70"/>
      <c r="X75" s="70"/>
      <c r="Y75" s="70"/>
      <c r="Z75" s="70"/>
    </row>
    <row r="76" ht="19.5" customHeight="1">
      <c r="A76" s="334" t="s">
        <v>263</v>
      </c>
      <c r="B76" s="335">
        <v>0.0</v>
      </c>
      <c r="C76" s="335">
        <v>0.0</v>
      </c>
      <c r="D76" s="336">
        <f t="shared" si="19"/>
        <v>0</v>
      </c>
      <c r="E76" s="335">
        <v>21416.0</v>
      </c>
      <c r="F76" s="335">
        <v>0.0</v>
      </c>
      <c r="G76" s="337">
        <f t="shared" si="20"/>
        <v>21416</v>
      </c>
      <c r="H76" s="333">
        <f t="shared" si="21"/>
        <v>21416</v>
      </c>
      <c r="I76" s="70"/>
      <c r="J76" s="70"/>
      <c r="K76" s="70"/>
      <c r="L76" s="70"/>
      <c r="M76" s="70"/>
      <c r="N76" s="70"/>
      <c r="O76" s="70"/>
      <c r="P76" s="70"/>
      <c r="Q76" s="70"/>
      <c r="R76" s="70"/>
      <c r="S76" s="70"/>
      <c r="T76" s="70"/>
      <c r="U76" s="70"/>
      <c r="V76" s="70"/>
      <c r="W76" s="70"/>
      <c r="X76" s="70"/>
      <c r="Y76" s="70"/>
      <c r="Z76" s="70"/>
    </row>
    <row r="77" ht="19.5" customHeight="1">
      <c r="A77" s="338" t="s">
        <v>264</v>
      </c>
      <c r="B77" s="335">
        <v>0.0</v>
      </c>
      <c r="C77" s="335">
        <v>0.0</v>
      </c>
      <c r="D77" s="336">
        <f t="shared" si="19"/>
        <v>0</v>
      </c>
      <c r="E77" s="335">
        <v>0.0</v>
      </c>
      <c r="F77" s="335">
        <v>0.0</v>
      </c>
      <c r="G77" s="337">
        <f t="shared" si="20"/>
        <v>0</v>
      </c>
      <c r="H77" s="333">
        <f t="shared" si="21"/>
        <v>0</v>
      </c>
      <c r="I77" s="70"/>
      <c r="J77" s="70"/>
      <c r="K77" s="70"/>
      <c r="L77" s="70"/>
      <c r="M77" s="70"/>
      <c r="N77" s="70"/>
      <c r="O77" s="70"/>
      <c r="P77" s="70"/>
      <c r="Q77" s="70"/>
      <c r="R77" s="70"/>
      <c r="S77" s="70"/>
      <c r="T77" s="70"/>
      <c r="U77" s="70"/>
      <c r="V77" s="70"/>
      <c r="W77" s="70"/>
      <c r="X77" s="70"/>
      <c r="Y77" s="70"/>
      <c r="Z77" s="70"/>
    </row>
    <row r="78" ht="19.5" customHeight="1">
      <c r="A78" s="334" t="s">
        <v>265</v>
      </c>
      <c r="B78" s="335">
        <v>0.0</v>
      </c>
      <c r="C78" s="335">
        <v>0.0</v>
      </c>
      <c r="D78" s="336">
        <f t="shared" si="19"/>
        <v>0</v>
      </c>
      <c r="E78" s="335">
        <v>0.0</v>
      </c>
      <c r="F78" s="335">
        <v>0.0</v>
      </c>
      <c r="G78" s="337">
        <f t="shared" si="20"/>
        <v>0</v>
      </c>
      <c r="H78" s="333">
        <f t="shared" si="21"/>
        <v>0</v>
      </c>
      <c r="I78" s="70"/>
      <c r="J78" s="70"/>
      <c r="K78" s="70"/>
      <c r="L78" s="70"/>
      <c r="M78" s="70"/>
      <c r="N78" s="70"/>
      <c r="O78" s="70"/>
      <c r="P78" s="70"/>
      <c r="Q78" s="70"/>
      <c r="R78" s="70"/>
      <c r="S78" s="70"/>
      <c r="T78" s="70"/>
      <c r="U78" s="70"/>
      <c r="V78" s="70"/>
      <c r="W78" s="70"/>
      <c r="X78" s="70"/>
      <c r="Y78" s="70"/>
      <c r="Z78" s="70"/>
    </row>
    <row r="79" ht="19.5" customHeight="1">
      <c r="A79" s="334" t="s">
        <v>266</v>
      </c>
      <c r="B79" s="335">
        <v>0.0</v>
      </c>
      <c r="C79" s="335">
        <v>0.0</v>
      </c>
      <c r="D79" s="336">
        <f t="shared" si="19"/>
        <v>0</v>
      </c>
      <c r="E79" s="335">
        <v>0.0</v>
      </c>
      <c r="F79" s="335">
        <v>0.0</v>
      </c>
      <c r="G79" s="337">
        <f t="shared" si="20"/>
        <v>0</v>
      </c>
      <c r="H79" s="333">
        <f t="shared" si="21"/>
        <v>0</v>
      </c>
      <c r="I79" s="70"/>
      <c r="J79" s="70"/>
      <c r="K79" s="70"/>
      <c r="L79" s="70"/>
      <c r="M79" s="70"/>
      <c r="N79" s="70"/>
      <c r="O79" s="70"/>
      <c r="P79" s="70"/>
      <c r="Q79" s="70"/>
      <c r="R79" s="70"/>
      <c r="S79" s="70"/>
      <c r="T79" s="70"/>
      <c r="U79" s="70"/>
      <c r="V79" s="70"/>
      <c r="W79" s="70"/>
      <c r="X79" s="70"/>
      <c r="Y79" s="70"/>
      <c r="Z79" s="70"/>
    </row>
    <row r="80" ht="19.5" customHeight="1">
      <c r="A80" s="334" t="s">
        <v>267</v>
      </c>
      <c r="B80" s="335">
        <v>0.0</v>
      </c>
      <c r="C80" s="335">
        <v>0.0</v>
      </c>
      <c r="D80" s="336">
        <f t="shared" si="19"/>
        <v>0</v>
      </c>
      <c r="E80" s="335">
        <v>0.0</v>
      </c>
      <c r="F80" s="335">
        <v>0.0</v>
      </c>
      <c r="G80" s="337">
        <f t="shared" si="20"/>
        <v>0</v>
      </c>
      <c r="H80" s="333">
        <f t="shared" si="21"/>
        <v>0</v>
      </c>
      <c r="I80" s="70"/>
      <c r="J80" s="70"/>
      <c r="K80" s="70"/>
      <c r="L80" s="70"/>
      <c r="M80" s="70"/>
      <c r="N80" s="70"/>
      <c r="O80" s="70"/>
      <c r="P80" s="70"/>
      <c r="Q80" s="70"/>
      <c r="R80" s="70"/>
      <c r="S80" s="70"/>
      <c r="T80" s="70"/>
      <c r="U80" s="70"/>
      <c r="V80" s="70"/>
      <c r="W80" s="70"/>
      <c r="X80" s="70"/>
      <c r="Y80" s="70"/>
      <c r="Z80" s="70"/>
    </row>
    <row r="81" ht="19.5" customHeight="1">
      <c r="A81" s="334" t="s">
        <v>268</v>
      </c>
      <c r="B81" s="335">
        <v>0.0</v>
      </c>
      <c r="C81" s="335">
        <v>0.0</v>
      </c>
      <c r="D81" s="336">
        <f t="shared" si="19"/>
        <v>0</v>
      </c>
      <c r="E81" s="335">
        <v>0.0</v>
      </c>
      <c r="F81" s="335">
        <v>0.0</v>
      </c>
      <c r="G81" s="337">
        <f t="shared" si="20"/>
        <v>0</v>
      </c>
      <c r="H81" s="333">
        <f t="shared" si="21"/>
        <v>0</v>
      </c>
      <c r="I81" s="70"/>
      <c r="J81" s="70"/>
      <c r="K81" s="70"/>
      <c r="L81" s="70"/>
      <c r="M81" s="70"/>
      <c r="N81" s="70"/>
      <c r="O81" s="70"/>
      <c r="P81" s="70"/>
      <c r="Q81" s="70"/>
      <c r="R81" s="70"/>
      <c r="S81" s="70"/>
      <c r="T81" s="70"/>
      <c r="U81" s="70"/>
      <c r="V81" s="70"/>
      <c r="W81" s="70"/>
      <c r="X81" s="70"/>
      <c r="Y81" s="70"/>
      <c r="Z81" s="70"/>
    </row>
    <row r="82" ht="19.5" customHeight="1">
      <c r="A82" s="334" t="s">
        <v>269</v>
      </c>
      <c r="B82" s="335">
        <v>0.0</v>
      </c>
      <c r="C82" s="335">
        <v>0.0</v>
      </c>
      <c r="D82" s="336">
        <f t="shared" si="19"/>
        <v>0</v>
      </c>
      <c r="E82" s="335">
        <v>0.0</v>
      </c>
      <c r="F82" s="335">
        <v>0.0</v>
      </c>
      <c r="G82" s="337">
        <f t="shared" si="20"/>
        <v>0</v>
      </c>
      <c r="H82" s="333">
        <f t="shared" si="21"/>
        <v>0</v>
      </c>
      <c r="I82" s="70"/>
      <c r="J82" s="70"/>
      <c r="K82" s="70"/>
      <c r="L82" s="70"/>
      <c r="M82" s="70"/>
      <c r="N82" s="70"/>
      <c r="O82" s="70"/>
      <c r="P82" s="70"/>
      <c r="Q82" s="70"/>
      <c r="R82" s="70"/>
      <c r="S82" s="70"/>
      <c r="T82" s="70"/>
      <c r="U82" s="70"/>
      <c r="V82" s="70"/>
      <c r="W82" s="70"/>
      <c r="X82" s="70"/>
      <c r="Y82" s="70"/>
      <c r="Z82" s="70"/>
    </row>
    <row r="83" ht="19.5" customHeight="1">
      <c r="A83" s="334" t="s">
        <v>270</v>
      </c>
      <c r="B83" s="335">
        <v>0.0</v>
      </c>
      <c r="C83" s="335">
        <v>0.0</v>
      </c>
      <c r="D83" s="336">
        <f t="shared" si="19"/>
        <v>0</v>
      </c>
      <c r="E83" s="335">
        <v>0.0</v>
      </c>
      <c r="F83" s="335">
        <v>0.0</v>
      </c>
      <c r="G83" s="337">
        <f t="shared" si="20"/>
        <v>0</v>
      </c>
      <c r="H83" s="333">
        <f t="shared" si="21"/>
        <v>0</v>
      </c>
      <c r="I83" s="70"/>
      <c r="J83" s="70"/>
      <c r="K83" s="70"/>
      <c r="L83" s="70"/>
      <c r="M83" s="70"/>
      <c r="N83" s="70"/>
      <c r="O83" s="70"/>
      <c r="P83" s="70"/>
      <c r="Q83" s="70"/>
      <c r="R83" s="70"/>
      <c r="S83" s="70"/>
      <c r="T83" s="70"/>
      <c r="U83" s="70"/>
      <c r="V83" s="70"/>
      <c r="W83" s="70"/>
      <c r="X83" s="70"/>
      <c r="Y83" s="70"/>
      <c r="Z83" s="70"/>
    </row>
    <row r="84" ht="19.5" customHeight="1">
      <c r="A84" s="334" t="s">
        <v>271</v>
      </c>
      <c r="B84" s="335">
        <v>46384.0</v>
      </c>
      <c r="C84" s="335">
        <v>0.0</v>
      </c>
      <c r="D84" s="336">
        <f t="shared" si="19"/>
        <v>46384</v>
      </c>
      <c r="E84" s="335">
        <v>0.0</v>
      </c>
      <c r="F84" s="335">
        <v>0.0</v>
      </c>
      <c r="G84" s="337">
        <f t="shared" si="20"/>
        <v>0</v>
      </c>
      <c r="H84" s="333">
        <f t="shared" si="21"/>
        <v>46384</v>
      </c>
      <c r="I84" s="70"/>
      <c r="J84" s="70"/>
      <c r="K84" s="70"/>
      <c r="L84" s="70"/>
      <c r="M84" s="70"/>
      <c r="N84" s="70"/>
      <c r="O84" s="70"/>
      <c r="P84" s="70"/>
      <c r="Q84" s="70"/>
      <c r="R84" s="70"/>
      <c r="S84" s="70"/>
      <c r="T84" s="70"/>
      <c r="U84" s="70"/>
      <c r="V84" s="70"/>
      <c r="W84" s="70"/>
      <c r="X84" s="70"/>
      <c r="Y84" s="70"/>
      <c r="Z84" s="70"/>
    </row>
    <row r="85" ht="19.5" customHeight="1">
      <c r="A85" s="334" t="s">
        <v>272</v>
      </c>
      <c r="B85" s="335">
        <v>0.0</v>
      </c>
      <c r="C85" s="335">
        <v>0.0</v>
      </c>
      <c r="D85" s="336">
        <f t="shared" si="19"/>
        <v>0</v>
      </c>
      <c r="E85" s="335">
        <v>0.0</v>
      </c>
      <c r="F85" s="335">
        <v>0.0</v>
      </c>
      <c r="G85" s="337">
        <f t="shared" si="20"/>
        <v>0</v>
      </c>
      <c r="H85" s="333">
        <f t="shared" si="21"/>
        <v>0</v>
      </c>
      <c r="I85" s="70"/>
      <c r="J85" s="70"/>
      <c r="K85" s="70"/>
      <c r="L85" s="70"/>
      <c r="M85" s="70"/>
      <c r="N85" s="70"/>
      <c r="O85" s="70"/>
      <c r="P85" s="70"/>
      <c r="Q85" s="70"/>
      <c r="R85" s="70"/>
      <c r="S85" s="70"/>
      <c r="T85" s="70"/>
      <c r="U85" s="70"/>
      <c r="V85" s="70"/>
      <c r="W85" s="70"/>
      <c r="X85" s="70"/>
      <c r="Y85" s="70"/>
      <c r="Z85" s="70"/>
    </row>
    <row r="86" ht="19.5" customHeight="1">
      <c r="A86" s="334" t="s">
        <v>273</v>
      </c>
      <c r="B86" s="335">
        <v>97670.0</v>
      </c>
      <c r="C86" s="335">
        <v>0.0</v>
      </c>
      <c r="D86" s="336">
        <f t="shared" si="19"/>
        <v>97670</v>
      </c>
      <c r="E86" s="335">
        <v>0.0</v>
      </c>
      <c r="F86" s="335">
        <v>0.0</v>
      </c>
      <c r="G86" s="337">
        <f t="shared" si="20"/>
        <v>0</v>
      </c>
      <c r="H86" s="333">
        <f t="shared" si="21"/>
        <v>97670</v>
      </c>
      <c r="I86" s="70"/>
      <c r="J86" s="70"/>
      <c r="K86" s="70"/>
      <c r="L86" s="70"/>
      <c r="M86" s="70"/>
      <c r="N86" s="70"/>
      <c r="O86" s="70"/>
      <c r="P86" s="70"/>
      <c r="Q86" s="70"/>
      <c r="R86" s="70"/>
      <c r="S86" s="70"/>
      <c r="T86" s="70"/>
      <c r="U86" s="70"/>
      <c r="V86" s="70"/>
      <c r="W86" s="70"/>
      <c r="X86" s="70"/>
      <c r="Y86" s="70"/>
      <c r="Z86" s="70"/>
    </row>
    <row r="87" ht="19.5" customHeight="1">
      <c r="A87" s="334" t="s">
        <v>274</v>
      </c>
      <c r="B87" s="335">
        <v>11396.0</v>
      </c>
      <c r="C87" s="335">
        <v>0.0</v>
      </c>
      <c r="D87" s="336">
        <f t="shared" si="19"/>
        <v>11396</v>
      </c>
      <c r="E87" s="335">
        <v>2722.0</v>
      </c>
      <c r="F87" s="335">
        <v>0.0</v>
      </c>
      <c r="G87" s="337">
        <f t="shared" si="20"/>
        <v>2722</v>
      </c>
      <c r="H87" s="333">
        <f t="shared" si="21"/>
        <v>14118</v>
      </c>
      <c r="I87" s="70"/>
      <c r="J87" s="70"/>
      <c r="K87" s="70"/>
      <c r="L87" s="70"/>
      <c r="M87" s="70"/>
      <c r="N87" s="70"/>
      <c r="O87" s="70"/>
      <c r="P87" s="70"/>
      <c r="Q87" s="70"/>
      <c r="R87" s="70"/>
      <c r="S87" s="70"/>
      <c r="T87" s="70"/>
      <c r="U87" s="70"/>
      <c r="V87" s="70"/>
      <c r="W87" s="70"/>
      <c r="X87" s="70"/>
      <c r="Y87" s="70"/>
      <c r="Z87" s="70"/>
    </row>
    <row r="88" ht="19.5" customHeight="1">
      <c r="A88" s="334" t="s">
        <v>275</v>
      </c>
      <c r="B88" s="335">
        <v>0.0</v>
      </c>
      <c r="C88" s="335">
        <v>0.0</v>
      </c>
      <c r="D88" s="336">
        <f t="shared" si="19"/>
        <v>0</v>
      </c>
      <c r="E88" s="335">
        <v>0.0</v>
      </c>
      <c r="F88" s="335">
        <v>0.0</v>
      </c>
      <c r="G88" s="337">
        <f t="shared" si="20"/>
        <v>0</v>
      </c>
      <c r="H88" s="333">
        <f t="shared" si="21"/>
        <v>0</v>
      </c>
      <c r="I88" s="70"/>
      <c r="J88" s="70"/>
      <c r="K88" s="70"/>
      <c r="L88" s="70"/>
      <c r="M88" s="70"/>
      <c r="N88" s="70"/>
      <c r="O88" s="70"/>
      <c r="P88" s="70"/>
      <c r="Q88" s="70"/>
      <c r="R88" s="70"/>
      <c r="S88" s="70"/>
      <c r="T88" s="70"/>
      <c r="U88" s="70"/>
      <c r="V88" s="70"/>
      <c r="W88" s="70"/>
      <c r="X88" s="70"/>
      <c r="Y88" s="70"/>
      <c r="Z88" s="70"/>
    </row>
    <row r="89" ht="19.5" customHeight="1">
      <c r="A89" s="341" t="s">
        <v>245</v>
      </c>
      <c r="B89" s="342">
        <f t="shared" ref="B89:H89" si="22">SUM(B73:B88)</f>
        <v>525898</v>
      </c>
      <c r="C89" s="342">
        <f t="shared" si="22"/>
        <v>82277</v>
      </c>
      <c r="D89" s="342">
        <f t="shared" si="22"/>
        <v>608175</v>
      </c>
      <c r="E89" s="342">
        <f t="shared" si="22"/>
        <v>1050084</v>
      </c>
      <c r="F89" s="342">
        <f t="shared" si="22"/>
        <v>12406</v>
      </c>
      <c r="G89" s="342">
        <f t="shared" si="22"/>
        <v>1062490</v>
      </c>
      <c r="H89" s="342">
        <f t="shared" si="22"/>
        <v>1670665</v>
      </c>
      <c r="I89" s="70"/>
      <c r="J89" s="70"/>
      <c r="K89" s="70"/>
      <c r="L89" s="70"/>
      <c r="M89" s="70"/>
      <c r="N89" s="70"/>
      <c r="O89" s="70"/>
      <c r="P89" s="70"/>
      <c r="Q89" s="70"/>
      <c r="R89" s="70"/>
      <c r="S89" s="70"/>
      <c r="T89" s="70"/>
      <c r="U89" s="70"/>
      <c r="V89" s="70"/>
      <c r="W89" s="70"/>
      <c r="X89" s="70"/>
      <c r="Y89" s="70"/>
      <c r="Z89" s="70"/>
    </row>
    <row r="90" ht="19.5" customHeight="1">
      <c r="A90" s="343"/>
      <c r="B90" s="36"/>
      <c r="C90" s="36"/>
      <c r="D90" s="36"/>
      <c r="E90" s="36"/>
      <c r="F90" s="36"/>
      <c r="G90" s="36"/>
      <c r="H90" s="36"/>
      <c r="I90" s="70"/>
      <c r="J90" s="70"/>
      <c r="K90" s="70"/>
      <c r="L90" s="70"/>
      <c r="M90" s="70"/>
      <c r="N90" s="70"/>
      <c r="O90" s="70"/>
      <c r="P90" s="70"/>
      <c r="Q90" s="70"/>
      <c r="R90" s="70"/>
      <c r="S90" s="70"/>
      <c r="T90" s="70"/>
      <c r="U90" s="70"/>
      <c r="V90" s="70"/>
      <c r="W90" s="70"/>
      <c r="X90" s="70"/>
      <c r="Y90" s="70"/>
      <c r="Z90" s="70"/>
    </row>
    <row r="91" ht="19.5" customHeight="1">
      <c r="A91" s="344" t="s">
        <v>279</v>
      </c>
      <c r="B91" s="321"/>
      <c r="C91" s="321"/>
      <c r="D91" s="321"/>
      <c r="E91" s="321"/>
      <c r="F91" s="321"/>
      <c r="G91" s="321"/>
      <c r="H91" s="190"/>
      <c r="I91" s="70"/>
      <c r="J91" s="70"/>
      <c r="K91" s="70"/>
      <c r="L91" s="70"/>
      <c r="M91" s="70"/>
      <c r="N91" s="70"/>
      <c r="O91" s="70"/>
      <c r="P91" s="70"/>
      <c r="Q91" s="70"/>
      <c r="R91" s="70"/>
      <c r="S91" s="70"/>
      <c r="T91" s="70"/>
      <c r="U91" s="70"/>
      <c r="V91" s="70"/>
      <c r="W91" s="70"/>
      <c r="X91" s="70"/>
      <c r="Y91" s="70"/>
      <c r="Z91" s="70"/>
    </row>
    <row r="92" ht="19.5" customHeight="1">
      <c r="A92" s="349" t="s">
        <v>256</v>
      </c>
      <c r="B92" s="325" t="s">
        <v>257</v>
      </c>
      <c r="C92" s="73"/>
      <c r="D92" s="74"/>
      <c r="E92" s="325" t="s">
        <v>258</v>
      </c>
      <c r="F92" s="73"/>
      <c r="G92" s="74"/>
      <c r="H92" s="346" t="s">
        <v>245</v>
      </c>
      <c r="I92" s="70"/>
      <c r="J92" s="70"/>
      <c r="K92" s="70"/>
      <c r="L92" s="70"/>
      <c r="M92" s="70"/>
      <c r="N92" s="70"/>
      <c r="O92" s="70"/>
      <c r="P92" s="70"/>
      <c r="Q92" s="70"/>
      <c r="R92" s="70"/>
      <c r="S92" s="70"/>
      <c r="T92" s="70"/>
      <c r="U92" s="70"/>
      <c r="V92" s="70"/>
      <c r="W92" s="70"/>
      <c r="X92" s="70"/>
      <c r="Y92" s="70"/>
      <c r="Z92" s="70"/>
    </row>
    <row r="93" ht="19.5" customHeight="1">
      <c r="A93" s="350"/>
      <c r="B93" s="327" t="s">
        <v>259</v>
      </c>
      <c r="C93" s="327" t="s">
        <v>260</v>
      </c>
      <c r="D93" s="327" t="s">
        <v>245</v>
      </c>
      <c r="E93" s="327" t="s">
        <v>259</v>
      </c>
      <c r="F93" s="327" t="s">
        <v>260</v>
      </c>
      <c r="G93" s="327" t="s">
        <v>245</v>
      </c>
      <c r="H93" s="348"/>
      <c r="I93" s="70"/>
      <c r="J93" s="70"/>
      <c r="K93" s="70"/>
      <c r="L93" s="70"/>
      <c r="M93" s="70"/>
      <c r="N93" s="70"/>
      <c r="O93" s="70"/>
      <c r="P93" s="70"/>
      <c r="Q93" s="70"/>
      <c r="R93" s="70"/>
      <c r="S93" s="70"/>
      <c r="T93" s="70"/>
      <c r="U93" s="70"/>
      <c r="V93" s="70"/>
      <c r="W93" s="70"/>
      <c r="X93" s="70"/>
      <c r="Y93" s="70"/>
      <c r="Z93" s="70"/>
    </row>
    <row r="94" ht="19.5" customHeight="1">
      <c r="A94" s="329" t="s">
        <v>238</v>
      </c>
      <c r="B94" s="330">
        <v>385266.0</v>
      </c>
      <c r="C94" s="330">
        <v>85568.0</v>
      </c>
      <c r="D94" s="331">
        <f t="shared" ref="D94:D109" si="23">B94+C94</f>
        <v>470834</v>
      </c>
      <c r="E94" s="330">
        <v>31322.0</v>
      </c>
      <c r="F94" s="330">
        <v>12902.0</v>
      </c>
      <c r="G94" s="332">
        <f t="shared" ref="G94:G109" si="24">E94+F94</f>
        <v>44224</v>
      </c>
      <c r="H94" s="333">
        <f t="shared" ref="H94:H109" si="25">SUM(D94,G94)</f>
        <v>515058</v>
      </c>
      <c r="I94" s="70"/>
      <c r="J94" s="70"/>
      <c r="K94" s="70"/>
      <c r="L94" s="70"/>
      <c r="M94" s="70"/>
      <c r="N94" s="70"/>
      <c r="O94" s="70"/>
      <c r="P94" s="70"/>
      <c r="Q94" s="70"/>
      <c r="R94" s="70"/>
      <c r="S94" s="70"/>
      <c r="T94" s="70"/>
      <c r="U94" s="70"/>
      <c r="V94" s="70"/>
      <c r="W94" s="70"/>
      <c r="X94" s="70"/>
      <c r="Y94" s="70"/>
      <c r="Z94" s="70"/>
    </row>
    <row r="95" ht="19.5" customHeight="1">
      <c r="A95" s="334" t="s">
        <v>261</v>
      </c>
      <c r="B95" s="330">
        <v>0.0</v>
      </c>
      <c r="C95" s="330">
        <v>0.0</v>
      </c>
      <c r="D95" s="331">
        <f t="shared" si="23"/>
        <v>0</v>
      </c>
      <c r="E95" s="330">
        <v>0.0</v>
      </c>
      <c r="F95" s="330">
        <v>0.0</v>
      </c>
      <c r="G95" s="332">
        <f t="shared" si="24"/>
        <v>0</v>
      </c>
      <c r="H95" s="333">
        <f t="shared" si="25"/>
        <v>0</v>
      </c>
      <c r="I95" s="70"/>
      <c r="J95" s="70"/>
      <c r="K95" s="70"/>
      <c r="L95" s="70"/>
      <c r="M95" s="70"/>
      <c r="N95" s="70"/>
      <c r="O95" s="70"/>
      <c r="P95" s="70"/>
      <c r="Q95" s="70"/>
      <c r="R95" s="70"/>
      <c r="S95" s="70"/>
      <c r="T95" s="70"/>
      <c r="U95" s="70"/>
      <c r="V95" s="70"/>
      <c r="W95" s="70"/>
      <c r="X95" s="70"/>
      <c r="Y95" s="70"/>
      <c r="Z95" s="70"/>
    </row>
    <row r="96" ht="19.5" customHeight="1">
      <c r="A96" s="334" t="s">
        <v>262</v>
      </c>
      <c r="B96" s="335">
        <v>0.0</v>
      </c>
      <c r="C96" s="335">
        <v>0.0</v>
      </c>
      <c r="D96" s="336">
        <f t="shared" si="23"/>
        <v>0</v>
      </c>
      <c r="E96" s="335">
        <v>1035662.0</v>
      </c>
      <c r="F96" s="335">
        <v>0.0</v>
      </c>
      <c r="G96" s="337">
        <f t="shared" si="24"/>
        <v>1035662</v>
      </c>
      <c r="H96" s="333">
        <f t="shared" si="25"/>
        <v>1035662</v>
      </c>
      <c r="I96" s="70"/>
      <c r="J96" s="70"/>
      <c r="K96" s="70"/>
      <c r="L96" s="70"/>
      <c r="M96" s="70"/>
      <c r="N96" s="70"/>
      <c r="O96" s="70"/>
      <c r="P96" s="70"/>
      <c r="Q96" s="70"/>
      <c r="R96" s="70"/>
      <c r="S96" s="70"/>
      <c r="T96" s="70"/>
      <c r="U96" s="70"/>
      <c r="V96" s="70"/>
      <c r="W96" s="70"/>
      <c r="X96" s="70"/>
      <c r="Y96" s="70"/>
      <c r="Z96" s="70"/>
    </row>
    <row r="97" ht="19.5" customHeight="1">
      <c r="A97" s="334" t="s">
        <v>263</v>
      </c>
      <c r="B97" s="335">
        <v>0.0</v>
      </c>
      <c r="C97" s="335">
        <v>0.0</v>
      </c>
      <c r="D97" s="336">
        <f t="shared" si="23"/>
        <v>0</v>
      </c>
      <c r="E97" s="335">
        <v>22272.0</v>
      </c>
      <c r="F97" s="335">
        <v>0.0</v>
      </c>
      <c r="G97" s="337">
        <f t="shared" si="24"/>
        <v>22272</v>
      </c>
      <c r="H97" s="333">
        <f t="shared" si="25"/>
        <v>22272</v>
      </c>
      <c r="I97" s="70"/>
      <c r="J97" s="70"/>
      <c r="K97" s="70"/>
      <c r="L97" s="70"/>
      <c r="M97" s="70"/>
      <c r="N97" s="70"/>
      <c r="O97" s="70"/>
      <c r="P97" s="70"/>
      <c r="Q97" s="70"/>
      <c r="R97" s="70"/>
      <c r="S97" s="70"/>
      <c r="T97" s="70"/>
      <c r="U97" s="70"/>
      <c r="V97" s="70"/>
      <c r="W97" s="70"/>
      <c r="X97" s="70"/>
      <c r="Y97" s="70"/>
      <c r="Z97" s="70"/>
    </row>
    <row r="98" ht="19.5" customHeight="1">
      <c r="A98" s="338" t="s">
        <v>264</v>
      </c>
      <c r="B98" s="335">
        <v>0.0</v>
      </c>
      <c r="C98" s="335">
        <v>0.0</v>
      </c>
      <c r="D98" s="336">
        <f t="shared" si="23"/>
        <v>0</v>
      </c>
      <c r="E98" s="335">
        <v>0.0</v>
      </c>
      <c r="F98" s="335">
        <v>0.0</v>
      </c>
      <c r="G98" s="337">
        <f t="shared" si="24"/>
        <v>0</v>
      </c>
      <c r="H98" s="333">
        <f t="shared" si="25"/>
        <v>0</v>
      </c>
      <c r="I98" s="70"/>
      <c r="J98" s="70"/>
      <c r="K98" s="70"/>
      <c r="L98" s="70"/>
      <c r="M98" s="70"/>
      <c r="N98" s="70"/>
      <c r="O98" s="70"/>
      <c r="P98" s="70"/>
      <c r="Q98" s="70"/>
      <c r="R98" s="70"/>
      <c r="S98" s="70"/>
      <c r="T98" s="70"/>
      <c r="U98" s="70"/>
      <c r="V98" s="70"/>
      <c r="W98" s="70"/>
      <c r="X98" s="70"/>
      <c r="Y98" s="70"/>
      <c r="Z98" s="70"/>
    </row>
    <row r="99" ht="19.5" customHeight="1">
      <c r="A99" s="334" t="s">
        <v>265</v>
      </c>
      <c r="B99" s="335">
        <v>0.0</v>
      </c>
      <c r="C99" s="335">
        <v>0.0</v>
      </c>
      <c r="D99" s="336">
        <f t="shared" si="23"/>
        <v>0</v>
      </c>
      <c r="E99" s="335">
        <v>0.0</v>
      </c>
      <c r="F99" s="335">
        <v>0.0</v>
      </c>
      <c r="G99" s="337">
        <f t="shared" si="24"/>
        <v>0</v>
      </c>
      <c r="H99" s="333">
        <f t="shared" si="25"/>
        <v>0</v>
      </c>
      <c r="I99" s="70"/>
      <c r="J99" s="70"/>
      <c r="K99" s="70"/>
      <c r="L99" s="70"/>
      <c r="M99" s="70"/>
      <c r="N99" s="70"/>
      <c r="O99" s="70"/>
      <c r="P99" s="70"/>
      <c r="Q99" s="70"/>
      <c r="R99" s="70"/>
      <c r="S99" s="70"/>
      <c r="T99" s="70"/>
      <c r="U99" s="70"/>
      <c r="V99" s="70"/>
      <c r="W99" s="70"/>
      <c r="X99" s="70"/>
      <c r="Y99" s="70"/>
      <c r="Z99" s="70"/>
    </row>
    <row r="100" ht="19.5" customHeight="1">
      <c r="A100" s="334" t="s">
        <v>266</v>
      </c>
      <c r="B100" s="335">
        <v>0.0</v>
      </c>
      <c r="C100" s="335">
        <v>0.0</v>
      </c>
      <c r="D100" s="336">
        <f t="shared" si="23"/>
        <v>0</v>
      </c>
      <c r="E100" s="335">
        <v>0.0</v>
      </c>
      <c r="F100" s="335">
        <v>0.0</v>
      </c>
      <c r="G100" s="337">
        <f t="shared" si="24"/>
        <v>0</v>
      </c>
      <c r="H100" s="333">
        <f t="shared" si="25"/>
        <v>0</v>
      </c>
      <c r="I100" s="70"/>
      <c r="J100" s="70"/>
      <c r="K100" s="70"/>
      <c r="L100" s="70"/>
      <c r="M100" s="70"/>
      <c r="N100" s="70"/>
      <c r="O100" s="70"/>
      <c r="P100" s="70"/>
      <c r="Q100" s="70"/>
      <c r="R100" s="70"/>
      <c r="S100" s="70"/>
      <c r="T100" s="70"/>
      <c r="U100" s="70"/>
      <c r="V100" s="70"/>
      <c r="W100" s="70"/>
      <c r="X100" s="70"/>
      <c r="Y100" s="70"/>
      <c r="Z100" s="70"/>
    </row>
    <row r="101" ht="19.5" customHeight="1">
      <c r="A101" s="334" t="s">
        <v>267</v>
      </c>
      <c r="B101" s="335">
        <v>0.0</v>
      </c>
      <c r="C101" s="335">
        <v>0.0</v>
      </c>
      <c r="D101" s="336">
        <f t="shared" si="23"/>
        <v>0</v>
      </c>
      <c r="E101" s="335">
        <v>0.0</v>
      </c>
      <c r="F101" s="335">
        <v>0.0</v>
      </c>
      <c r="G101" s="337">
        <f t="shared" si="24"/>
        <v>0</v>
      </c>
      <c r="H101" s="333">
        <f t="shared" si="25"/>
        <v>0</v>
      </c>
      <c r="I101" s="70"/>
      <c r="J101" s="70"/>
      <c r="K101" s="70"/>
      <c r="L101" s="70"/>
      <c r="M101" s="70"/>
      <c r="N101" s="70"/>
      <c r="O101" s="70"/>
      <c r="P101" s="70"/>
      <c r="Q101" s="70"/>
      <c r="R101" s="70"/>
      <c r="S101" s="70"/>
      <c r="T101" s="70"/>
      <c r="U101" s="70"/>
      <c r="V101" s="70"/>
      <c r="W101" s="70"/>
      <c r="X101" s="70"/>
      <c r="Y101" s="70"/>
      <c r="Z101" s="70"/>
    </row>
    <row r="102" ht="19.5" customHeight="1">
      <c r="A102" s="334" t="s">
        <v>268</v>
      </c>
      <c r="B102" s="335">
        <v>0.0</v>
      </c>
      <c r="C102" s="335">
        <v>0.0</v>
      </c>
      <c r="D102" s="336">
        <f t="shared" si="23"/>
        <v>0</v>
      </c>
      <c r="E102" s="335">
        <v>0.0</v>
      </c>
      <c r="F102" s="335">
        <v>0.0</v>
      </c>
      <c r="G102" s="337">
        <f t="shared" si="24"/>
        <v>0</v>
      </c>
      <c r="H102" s="333">
        <f t="shared" si="25"/>
        <v>0</v>
      </c>
      <c r="I102" s="70"/>
      <c r="J102" s="70"/>
      <c r="K102" s="70"/>
      <c r="L102" s="70"/>
      <c r="M102" s="70"/>
      <c r="N102" s="70"/>
      <c r="O102" s="70"/>
      <c r="P102" s="70"/>
      <c r="Q102" s="70"/>
      <c r="R102" s="70"/>
      <c r="S102" s="70"/>
      <c r="T102" s="70"/>
      <c r="U102" s="70"/>
      <c r="V102" s="70"/>
      <c r="W102" s="70"/>
      <c r="X102" s="70"/>
      <c r="Y102" s="70"/>
      <c r="Z102" s="70"/>
    </row>
    <row r="103" ht="19.5" customHeight="1">
      <c r="A103" s="334" t="s">
        <v>269</v>
      </c>
      <c r="B103" s="335">
        <v>0.0</v>
      </c>
      <c r="C103" s="335">
        <v>0.0</v>
      </c>
      <c r="D103" s="336">
        <f t="shared" si="23"/>
        <v>0</v>
      </c>
      <c r="E103" s="335">
        <v>0.0</v>
      </c>
      <c r="F103" s="335">
        <v>0.0</v>
      </c>
      <c r="G103" s="337">
        <f t="shared" si="24"/>
        <v>0</v>
      </c>
      <c r="H103" s="333">
        <f t="shared" si="25"/>
        <v>0</v>
      </c>
      <c r="I103" s="70"/>
      <c r="J103" s="70"/>
      <c r="K103" s="70"/>
      <c r="L103" s="70"/>
      <c r="M103" s="70"/>
      <c r="N103" s="70"/>
      <c r="O103" s="70"/>
      <c r="P103" s="70"/>
      <c r="Q103" s="70"/>
      <c r="R103" s="70"/>
      <c r="S103" s="70"/>
      <c r="T103" s="70"/>
      <c r="U103" s="70"/>
      <c r="V103" s="70"/>
      <c r="W103" s="70"/>
      <c r="X103" s="70"/>
      <c r="Y103" s="70"/>
      <c r="Z103" s="70"/>
    </row>
    <row r="104" ht="19.5" customHeight="1">
      <c r="A104" s="334" t="s">
        <v>270</v>
      </c>
      <c r="B104" s="335">
        <v>0.0</v>
      </c>
      <c r="C104" s="335">
        <v>0.0</v>
      </c>
      <c r="D104" s="336">
        <f t="shared" si="23"/>
        <v>0</v>
      </c>
      <c r="E104" s="335">
        <v>0.0</v>
      </c>
      <c r="F104" s="335">
        <v>0.0</v>
      </c>
      <c r="G104" s="337">
        <f t="shared" si="24"/>
        <v>0</v>
      </c>
      <c r="H104" s="333">
        <f t="shared" si="25"/>
        <v>0</v>
      </c>
      <c r="I104" s="70"/>
      <c r="J104" s="70"/>
      <c r="K104" s="70"/>
      <c r="L104" s="70"/>
      <c r="M104" s="70"/>
      <c r="N104" s="70"/>
      <c r="O104" s="70"/>
      <c r="P104" s="70"/>
      <c r="Q104" s="70"/>
      <c r="R104" s="70"/>
      <c r="S104" s="70"/>
      <c r="T104" s="70"/>
      <c r="U104" s="70"/>
      <c r="V104" s="70"/>
      <c r="W104" s="70"/>
      <c r="X104" s="70"/>
      <c r="Y104" s="70"/>
      <c r="Z104" s="70"/>
    </row>
    <row r="105" ht="19.5" customHeight="1">
      <c r="A105" s="334" t="s">
        <v>271</v>
      </c>
      <c r="B105" s="335">
        <v>48240.0</v>
      </c>
      <c r="C105" s="335">
        <v>0.0</v>
      </c>
      <c r="D105" s="336">
        <f t="shared" si="23"/>
        <v>48240</v>
      </c>
      <c r="E105" s="335">
        <v>0.0</v>
      </c>
      <c r="F105" s="335">
        <v>0.0</v>
      </c>
      <c r="G105" s="337">
        <f t="shared" si="24"/>
        <v>0</v>
      </c>
      <c r="H105" s="333">
        <f t="shared" si="25"/>
        <v>48240</v>
      </c>
      <c r="I105" s="70"/>
      <c r="J105" s="70"/>
      <c r="K105" s="70"/>
      <c r="L105" s="70"/>
      <c r="M105" s="70"/>
      <c r="N105" s="70"/>
      <c r="O105" s="70"/>
      <c r="P105" s="70"/>
      <c r="Q105" s="70"/>
      <c r="R105" s="70"/>
      <c r="S105" s="70"/>
      <c r="T105" s="70"/>
      <c r="U105" s="70"/>
      <c r="V105" s="70"/>
      <c r="W105" s="70"/>
      <c r="X105" s="70"/>
      <c r="Y105" s="70"/>
      <c r="Z105" s="70"/>
    </row>
    <row r="106" ht="19.5" customHeight="1">
      <c r="A106" s="334" t="s">
        <v>272</v>
      </c>
      <c r="B106" s="335">
        <v>0.0</v>
      </c>
      <c r="C106" s="335">
        <v>0.0</v>
      </c>
      <c r="D106" s="336">
        <f t="shared" si="23"/>
        <v>0</v>
      </c>
      <c r="E106" s="335">
        <v>0.0</v>
      </c>
      <c r="F106" s="335">
        <v>0.0</v>
      </c>
      <c r="G106" s="337">
        <f t="shared" si="24"/>
        <v>0</v>
      </c>
      <c r="H106" s="333">
        <f t="shared" si="25"/>
        <v>0</v>
      </c>
      <c r="I106" s="70"/>
      <c r="J106" s="70"/>
      <c r="K106" s="70"/>
      <c r="L106" s="70"/>
      <c r="M106" s="70"/>
      <c r="N106" s="70"/>
      <c r="O106" s="70"/>
      <c r="P106" s="70"/>
      <c r="Q106" s="70"/>
      <c r="R106" s="70"/>
      <c r="S106" s="70"/>
      <c r="T106" s="70"/>
      <c r="U106" s="70"/>
      <c r="V106" s="70"/>
      <c r="W106" s="70"/>
      <c r="X106" s="70"/>
      <c r="Y106" s="70"/>
      <c r="Z106" s="70"/>
    </row>
    <row r="107" ht="19.5" customHeight="1">
      <c r="A107" s="334" t="s">
        <v>273</v>
      </c>
      <c r="B107" s="335">
        <v>101576.0</v>
      </c>
      <c r="C107" s="335">
        <v>0.0</v>
      </c>
      <c r="D107" s="336">
        <f t="shared" si="23"/>
        <v>101576</v>
      </c>
      <c r="E107" s="335">
        <v>0.0</v>
      </c>
      <c r="F107" s="335">
        <v>0.0</v>
      </c>
      <c r="G107" s="337">
        <f t="shared" si="24"/>
        <v>0</v>
      </c>
      <c r="H107" s="333">
        <f t="shared" si="25"/>
        <v>101576</v>
      </c>
      <c r="I107" s="70"/>
      <c r="J107" s="70"/>
      <c r="K107" s="70"/>
      <c r="L107" s="70"/>
      <c r="M107" s="70"/>
      <c r="N107" s="70"/>
      <c r="O107" s="70"/>
      <c r="P107" s="70"/>
      <c r="Q107" s="70"/>
      <c r="R107" s="70"/>
      <c r="S107" s="70"/>
      <c r="T107" s="70"/>
      <c r="U107" s="70"/>
      <c r="V107" s="70"/>
      <c r="W107" s="70"/>
      <c r="X107" s="70"/>
      <c r="Y107" s="70"/>
      <c r="Z107" s="70"/>
    </row>
    <row r="108" ht="19.5" customHeight="1">
      <c r="A108" s="334" t="s">
        <v>274</v>
      </c>
      <c r="B108" s="335">
        <v>11852.0</v>
      </c>
      <c r="C108" s="335">
        <v>0.0</v>
      </c>
      <c r="D108" s="336">
        <f t="shared" si="23"/>
        <v>11852</v>
      </c>
      <c r="E108" s="335">
        <v>2831.0</v>
      </c>
      <c r="F108" s="335">
        <v>0.0</v>
      </c>
      <c r="G108" s="337">
        <f t="shared" si="24"/>
        <v>2831</v>
      </c>
      <c r="H108" s="333">
        <f t="shared" si="25"/>
        <v>14683</v>
      </c>
      <c r="I108" s="70"/>
      <c r="J108" s="70"/>
      <c r="K108" s="70"/>
      <c r="L108" s="70"/>
      <c r="M108" s="70"/>
      <c r="N108" s="70"/>
      <c r="O108" s="70"/>
      <c r="P108" s="70"/>
      <c r="Q108" s="70"/>
      <c r="R108" s="70"/>
      <c r="S108" s="70"/>
      <c r="T108" s="70"/>
      <c r="U108" s="70"/>
      <c r="V108" s="70"/>
      <c r="W108" s="70"/>
      <c r="X108" s="70"/>
      <c r="Y108" s="70"/>
      <c r="Z108" s="70"/>
    </row>
    <row r="109" ht="19.5" customHeight="1">
      <c r="A109" s="334" t="s">
        <v>275</v>
      </c>
      <c r="B109" s="335">
        <v>0.0</v>
      </c>
      <c r="C109" s="335">
        <v>0.0</v>
      </c>
      <c r="D109" s="336">
        <f t="shared" si="23"/>
        <v>0</v>
      </c>
      <c r="E109" s="335">
        <v>0.0</v>
      </c>
      <c r="F109" s="335">
        <v>0.0</v>
      </c>
      <c r="G109" s="337">
        <f t="shared" si="24"/>
        <v>0</v>
      </c>
      <c r="H109" s="333">
        <f t="shared" si="25"/>
        <v>0</v>
      </c>
      <c r="I109" s="70"/>
      <c r="J109" s="70"/>
      <c r="K109" s="70"/>
      <c r="L109" s="70"/>
      <c r="M109" s="70"/>
      <c r="N109" s="70"/>
      <c r="O109" s="70"/>
      <c r="P109" s="70"/>
      <c r="Q109" s="70"/>
      <c r="R109" s="70"/>
      <c r="S109" s="70"/>
      <c r="T109" s="70"/>
      <c r="U109" s="70"/>
      <c r="V109" s="70"/>
      <c r="W109" s="70"/>
      <c r="X109" s="70"/>
      <c r="Y109" s="70"/>
      <c r="Z109" s="70"/>
    </row>
    <row r="110" ht="19.5" customHeight="1">
      <c r="A110" s="341" t="s">
        <v>245</v>
      </c>
      <c r="B110" s="342">
        <f t="shared" ref="B110:H110" si="26">SUM(B94:B109)</f>
        <v>546934</v>
      </c>
      <c r="C110" s="342">
        <f t="shared" si="26"/>
        <v>85568</v>
      </c>
      <c r="D110" s="342">
        <f t="shared" si="26"/>
        <v>632502</v>
      </c>
      <c r="E110" s="342">
        <f t="shared" si="26"/>
        <v>1092087</v>
      </c>
      <c r="F110" s="342">
        <f t="shared" si="26"/>
        <v>12902</v>
      </c>
      <c r="G110" s="342">
        <f t="shared" si="26"/>
        <v>1104989</v>
      </c>
      <c r="H110" s="342">
        <f t="shared" si="26"/>
        <v>1737491</v>
      </c>
      <c r="I110" s="70"/>
      <c r="J110" s="70"/>
      <c r="K110" s="70"/>
      <c r="L110" s="70"/>
      <c r="M110" s="70"/>
      <c r="N110" s="70"/>
      <c r="O110" s="70"/>
      <c r="P110" s="70"/>
      <c r="Q110" s="70"/>
      <c r="R110" s="70"/>
      <c r="S110" s="70"/>
      <c r="T110" s="70"/>
      <c r="U110" s="70"/>
      <c r="V110" s="70"/>
      <c r="W110" s="70"/>
      <c r="X110" s="70"/>
      <c r="Y110" s="70"/>
      <c r="Z110" s="70"/>
    </row>
    <row r="111" ht="19.5" customHeight="1"/>
    <row r="112" ht="19.5" customHeight="1"/>
    <row r="113" ht="19.5" customHeight="1">
      <c r="A113" s="351" t="s">
        <v>256</v>
      </c>
      <c r="B113" s="36"/>
      <c r="C113" s="36"/>
      <c r="D113" s="37"/>
      <c r="E113" s="352" t="s">
        <v>280</v>
      </c>
      <c r="F113" s="353" t="s">
        <v>281</v>
      </c>
      <c r="G113" s="36"/>
      <c r="H113" s="37"/>
      <c r="I113" s="70"/>
      <c r="J113" s="70"/>
      <c r="K113" s="70"/>
      <c r="L113" s="70"/>
      <c r="M113" s="70"/>
      <c r="N113" s="70"/>
      <c r="O113" s="70"/>
      <c r="P113" s="70"/>
      <c r="Q113" s="70"/>
      <c r="R113" s="70"/>
      <c r="S113" s="70"/>
      <c r="T113" s="70"/>
      <c r="U113" s="70"/>
      <c r="V113" s="70"/>
      <c r="W113" s="70"/>
      <c r="X113" s="70"/>
      <c r="Y113" s="70"/>
      <c r="Z113" s="70"/>
    </row>
    <row r="114" ht="19.5" customHeight="1">
      <c r="A114" s="354" t="s">
        <v>238</v>
      </c>
      <c r="B114" s="355"/>
      <c r="C114" s="355"/>
      <c r="D114" s="356"/>
      <c r="E114" s="357" t="s">
        <v>282</v>
      </c>
      <c r="F114" s="358" t="s">
        <v>283</v>
      </c>
      <c r="G114" s="359"/>
      <c r="H114" s="360"/>
      <c r="I114" s="70"/>
      <c r="J114" s="70"/>
      <c r="K114" s="70"/>
      <c r="L114" s="70"/>
      <c r="M114" s="70"/>
      <c r="N114" s="70"/>
      <c r="O114" s="70"/>
      <c r="P114" s="70"/>
      <c r="Q114" s="70"/>
      <c r="R114" s="70"/>
      <c r="S114" s="70"/>
      <c r="T114" s="70"/>
      <c r="U114" s="70"/>
      <c r="V114" s="70"/>
      <c r="W114" s="70"/>
      <c r="X114" s="70"/>
      <c r="Y114" s="70"/>
      <c r="Z114" s="70"/>
    </row>
    <row r="115" ht="19.5" customHeight="1">
      <c r="A115" s="361" t="s">
        <v>261</v>
      </c>
      <c r="B115" s="359"/>
      <c r="C115" s="359"/>
      <c r="D115" s="360"/>
      <c r="E115" s="357" t="s">
        <v>284</v>
      </c>
      <c r="F115" s="362" t="s">
        <v>285</v>
      </c>
      <c r="G115" s="359"/>
      <c r="H115" s="360"/>
      <c r="I115" s="70"/>
      <c r="J115" s="70"/>
      <c r="K115" s="363"/>
      <c r="L115" s="49"/>
      <c r="M115" s="49"/>
      <c r="N115" s="50"/>
      <c r="O115" s="70"/>
      <c r="P115" s="70"/>
      <c r="Q115" s="70"/>
      <c r="R115" s="70"/>
      <c r="S115" s="70"/>
      <c r="T115" s="70"/>
      <c r="U115" s="70"/>
      <c r="V115" s="70"/>
      <c r="W115" s="70"/>
      <c r="X115" s="70"/>
      <c r="Y115" s="70"/>
      <c r="Z115" s="70"/>
    </row>
    <row r="116" ht="19.5" customHeight="1">
      <c r="A116" s="364" t="s">
        <v>262</v>
      </c>
      <c r="B116" s="73"/>
      <c r="C116" s="73"/>
      <c r="D116" s="203"/>
      <c r="E116" s="357" t="s">
        <v>286</v>
      </c>
      <c r="F116" s="365" t="s">
        <v>287</v>
      </c>
      <c r="G116" s="73"/>
      <c r="H116" s="203"/>
      <c r="I116" s="70"/>
      <c r="J116" s="70"/>
      <c r="K116" s="366"/>
      <c r="L116" s="366"/>
      <c r="M116" s="366"/>
      <c r="N116" s="366"/>
      <c r="O116" s="70"/>
      <c r="P116" s="70"/>
      <c r="Q116" s="70"/>
      <c r="R116" s="70"/>
      <c r="S116" s="70"/>
      <c r="T116" s="70"/>
      <c r="U116" s="70"/>
      <c r="V116" s="70"/>
      <c r="W116" s="70"/>
      <c r="X116" s="70"/>
      <c r="Y116" s="70"/>
      <c r="Z116" s="70"/>
    </row>
    <row r="117" ht="19.5" customHeight="1">
      <c r="A117" s="364" t="s">
        <v>263</v>
      </c>
      <c r="B117" s="73"/>
      <c r="C117" s="73"/>
      <c r="D117" s="203"/>
      <c r="E117" s="357" t="s">
        <v>288</v>
      </c>
      <c r="F117" s="365" t="s">
        <v>289</v>
      </c>
      <c r="G117" s="73"/>
      <c r="H117" s="203"/>
      <c r="I117" s="70"/>
      <c r="J117" s="70"/>
      <c r="K117" s="366"/>
      <c r="L117" s="366"/>
      <c r="M117" s="366"/>
      <c r="N117" s="366"/>
      <c r="O117" s="70"/>
      <c r="P117" s="70"/>
      <c r="Q117" s="70"/>
      <c r="R117" s="70"/>
      <c r="S117" s="70"/>
      <c r="T117" s="70"/>
      <c r="U117" s="70"/>
      <c r="V117" s="70"/>
      <c r="W117" s="70"/>
      <c r="X117" s="70"/>
      <c r="Y117" s="70"/>
      <c r="Z117" s="70"/>
    </row>
    <row r="118" ht="19.5" customHeight="1">
      <c r="A118" s="364" t="s">
        <v>264</v>
      </c>
      <c r="B118" s="73"/>
      <c r="C118" s="73"/>
      <c r="D118" s="203"/>
      <c r="E118" s="357" t="s">
        <v>290</v>
      </c>
      <c r="F118" s="367" t="s">
        <v>291</v>
      </c>
      <c r="G118" s="73"/>
      <c r="H118" s="203"/>
      <c r="I118" s="70"/>
      <c r="J118" s="70"/>
      <c r="K118" s="366"/>
      <c r="L118" s="366"/>
      <c r="M118" s="366"/>
      <c r="N118" s="366"/>
      <c r="O118" s="70"/>
      <c r="P118" s="70"/>
      <c r="Q118" s="70"/>
      <c r="R118" s="70"/>
      <c r="S118" s="70"/>
      <c r="T118" s="70"/>
      <c r="U118" s="70"/>
      <c r="V118" s="70"/>
      <c r="W118" s="70"/>
      <c r="X118" s="70"/>
      <c r="Y118" s="70"/>
      <c r="Z118" s="70"/>
    </row>
    <row r="119" ht="19.5" customHeight="1">
      <c r="A119" s="364" t="s">
        <v>265</v>
      </c>
      <c r="B119" s="73"/>
      <c r="C119" s="73"/>
      <c r="D119" s="203"/>
      <c r="E119" s="357" t="s">
        <v>292</v>
      </c>
      <c r="F119" s="365" t="s">
        <v>293</v>
      </c>
      <c r="G119" s="73"/>
      <c r="H119" s="203"/>
      <c r="I119" s="70"/>
      <c r="J119" s="70"/>
      <c r="K119" s="366"/>
      <c r="L119" s="366"/>
      <c r="M119" s="366"/>
      <c r="N119" s="366"/>
      <c r="O119" s="70"/>
      <c r="P119" s="70"/>
      <c r="Q119" s="70"/>
      <c r="R119" s="70"/>
      <c r="S119" s="70"/>
      <c r="T119" s="70"/>
      <c r="U119" s="70"/>
      <c r="V119" s="70"/>
      <c r="W119" s="70"/>
      <c r="X119" s="70"/>
      <c r="Y119" s="70"/>
      <c r="Z119" s="70"/>
    </row>
    <row r="120" ht="19.5" customHeight="1">
      <c r="A120" s="364" t="s">
        <v>266</v>
      </c>
      <c r="B120" s="73"/>
      <c r="C120" s="73"/>
      <c r="D120" s="203"/>
      <c r="E120" s="357" t="s">
        <v>294</v>
      </c>
      <c r="F120" s="365" t="s">
        <v>295</v>
      </c>
      <c r="G120" s="73"/>
      <c r="H120" s="203"/>
      <c r="I120" s="70"/>
      <c r="J120" s="70"/>
      <c r="K120" s="366"/>
      <c r="L120" s="366"/>
      <c r="M120" s="366"/>
      <c r="N120" s="366"/>
      <c r="O120" s="70"/>
      <c r="P120" s="70"/>
      <c r="Q120" s="70"/>
      <c r="R120" s="70"/>
      <c r="S120" s="70"/>
      <c r="T120" s="70"/>
      <c r="U120" s="70"/>
      <c r="V120" s="70"/>
      <c r="W120" s="70"/>
      <c r="X120" s="70"/>
      <c r="Y120" s="70"/>
      <c r="Z120" s="70"/>
    </row>
    <row r="121" ht="19.5" customHeight="1">
      <c r="A121" s="364" t="s">
        <v>267</v>
      </c>
      <c r="B121" s="73"/>
      <c r="C121" s="73"/>
      <c r="D121" s="203"/>
      <c r="E121" s="357" t="s">
        <v>296</v>
      </c>
      <c r="F121" s="365" t="s">
        <v>297</v>
      </c>
      <c r="G121" s="73"/>
      <c r="H121" s="203"/>
      <c r="I121" s="70"/>
      <c r="J121" s="70"/>
      <c r="K121" s="366"/>
      <c r="L121" s="366"/>
      <c r="M121" s="366"/>
      <c r="N121" s="366"/>
      <c r="O121" s="70"/>
      <c r="P121" s="70"/>
      <c r="Q121" s="70"/>
      <c r="R121" s="70"/>
      <c r="S121" s="70"/>
      <c r="T121" s="70"/>
      <c r="U121" s="70"/>
      <c r="V121" s="70"/>
      <c r="W121" s="70"/>
      <c r="X121" s="70"/>
      <c r="Y121" s="70"/>
      <c r="Z121" s="70"/>
    </row>
    <row r="122" ht="19.5" customHeight="1">
      <c r="A122" s="364" t="s">
        <v>268</v>
      </c>
      <c r="B122" s="73"/>
      <c r="C122" s="73"/>
      <c r="D122" s="203"/>
      <c r="E122" s="357" t="s">
        <v>298</v>
      </c>
      <c r="F122" s="365" t="s">
        <v>299</v>
      </c>
      <c r="G122" s="73"/>
      <c r="H122" s="203"/>
      <c r="I122" s="70"/>
      <c r="J122" s="70"/>
      <c r="K122" s="366"/>
      <c r="L122" s="366"/>
      <c r="M122" s="366"/>
      <c r="N122" s="366"/>
      <c r="O122" s="70"/>
      <c r="P122" s="70"/>
      <c r="Q122" s="70"/>
      <c r="R122" s="70"/>
      <c r="S122" s="70"/>
      <c r="T122" s="70"/>
      <c r="U122" s="70"/>
      <c r="V122" s="70"/>
      <c r="W122" s="70"/>
      <c r="X122" s="70"/>
      <c r="Y122" s="70"/>
      <c r="Z122" s="70"/>
    </row>
    <row r="123" ht="19.5" customHeight="1">
      <c r="A123" s="364" t="s">
        <v>300</v>
      </c>
      <c r="B123" s="73"/>
      <c r="C123" s="73"/>
      <c r="D123" s="203"/>
      <c r="E123" s="368"/>
      <c r="F123" s="369"/>
      <c r="G123" s="73"/>
      <c r="H123" s="203"/>
      <c r="I123" s="70"/>
      <c r="J123" s="70"/>
      <c r="K123" s="366"/>
      <c r="L123" s="366"/>
      <c r="M123" s="366"/>
      <c r="N123" s="366"/>
      <c r="O123" s="70"/>
      <c r="P123" s="70"/>
      <c r="Q123" s="70"/>
      <c r="R123" s="70"/>
      <c r="S123" s="70"/>
      <c r="T123" s="70"/>
      <c r="U123" s="70"/>
      <c r="V123" s="70"/>
      <c r="W123" s="70"/>
      <c r="X123" s="70"/>
      <c r="Y123" s="70"/>
      <c r="Z123" s="70"/>
    </row>
    <row r="124" ht="19.5" customHeight="1">
      <c r="A124" s="370" t="s">
        <v>301</v>
      </c>
      <c r="B124" s="73"/>
      <c r="C124" s="73"/>
      <c r="D124" s="203"/>
      <c r="E124" s="357" t="s">
        <v>302</v>
      </c>
      <c r="F124" s="365" t="s">
        <v>303</v>
      </c>
      <c r="G124" s="73"/>
      <c r="H124" s="203"/>
      <c r="I124" s="70"/>
      <c r="J124" s="70"/>
      <c r="K124" s="371"/>
      <c r="L124" s="371"/>
      <c r="M124" s="371"/>
      <c r="N124" s="371"/>
      <c r="O124" s="70"/>
      <c r="P124" s="70"/>
      <c r="Q124" s="70"/>
      <c r="R124" s="70"/>
      <c r="S124" s="70"/>
      <c r="T124" s="70"/>
      <c r="U124" s="70"/>
      <c r="V124" s="70"/>
      <c r="W124" s="70"/>
      <c r="X124" s="70"/>
      <c r="Y124" s="70"/>
      <c r="Z124" s="70"/>
    </row>
    <row r="125" ht="19.5" customHeight="1">
      <c r="A125" s="370" t="s">
        <v>304</v>
      </c>
      <c r="B125" s="73"/>
      <c r="C125" s="73"/>
      <c r="D125" s="203"/>
      <c r="E125" s="357" t="s">
        <v>305</v>
      </c>
      <c r="F125" s="365" t="s">
        <v>306</v>
      </c>
      <c r="G125" s="73"/>
      <c r="H125" s="203"/>
      <c r="I125" s="70"/>
      <c r="J125" s="70"/>
      <c r="K125" s="371"/>
      <c r="L125" s="371"/>
      <c r="M125" s="371"/>
      <c r="N125" s="371"/>
      <c r="O125" s="70"/>
      <c r="P125" s="70"/>
      <c r="Q125" s="70"/>
      <c r="R125" s="70"/>
      <c r="S125" s="70"/>
      <c r="T125" s="70"/>
      <c r="U125" s="70"/>
      <c r="V125" s="70"/>
      <c r="W125" s="70"/>
      <c r="X125" s="70"/>
      <c r="Y125" s="70"/>
      <c r="Z125" s="70"/>
    </row>
    <row r="126" ht="19.5" customHeight="1">
      <c r="A126" s="370" t="s">
        <v>307</v>
      </c>
      <c r="B126" s="73"/>
      <c r="C126" s="73"/>
      <c r="D126" s="203"/>
      <c r="E126" s="357" t="s">
        <v>308</v>
      </c>
      <c r="F126" s="372" t="s">
        <v>309</v>
      </c>
      <c r="G126" s="73"/>
      <c r="H126" s="203"/>
      <c r="I126" s="70"/>
      <c r="J126" s="70"/>
      <c r="K126" s="371"/>
      <c r="L126" s="371"/>
      <c r="M126" s="371"/>
      <c r="N126" s="371"/>
      <c r="O126" s="70"/>
      <c r="P126" s="70"/>
      <c r="Q126" s="70"/>
      <c r="R126" s="70"/>
      <c r="S126" s="70"/>
      <c r="T126" s="70"/>
      <c r="U126" s="70"/>
      <c r="V126" s="70"/>
      <c r="W126" s="70"/>
      <c r="X126" s="70"/>
      <c r="Y126" s="70"/>
      <c r="Z126" s="70"/>
    </row>
    <row r="127" ht="19.5" customHeight="1">
      <c r="A127" s="364" t="s">
        <v>270</v>
      </c>
      <c r="B127" s="73"/>
      <c r="C127" s="73"/>
      <c r="D127" s="203"/>
      <c r="E127" s="368"/>
      <c r="F127" s="369"/>
      <c r="G127" s="73"/>
      <c r="H127" s="203"/>
      <c r="I127" s="70"/>
      <c r="J127" s="70"/>
      <c r="K127" s="366"/>
      <c r="L127" s="366"/>
      <c r="M127" s="366"/>
      <c r="N127" s="366"/>
      <c r="O127" s="70"/>
      <c r="P127" s="70"/>
      <c r="Q127" s="70"/>
      <c r="R127" s="70"/>
      <c r="S127" s="70"/>
      <c r="T127" s="70"/>
      <c r="U127" s="70"/>
      <c r="V127" s="70"/>
      <c r="W127" s="70"/>
      <c r="X127" s="70"/>
      <c r="Y127" s="70"/>
      <c r="Z127" s="70"/>
    </row>
    <row r="128" ht="19.5" customHeight="1">
      <c r="A128" s="370" t="s">
        <v>310</v>
      </c>
      <c r="B128" s="73"/>
      <c r="C128" s="73"/>
      <c r="D128" s="203"/>
      <c r="E128" s="357" t="s">
        <v>311</v>
      </c>
      <c r="F128" s="365" t="s">
        <v>312</v>
      </c>
      <c r="G128" s="73"/>
      <c r="H128" s="203"/>
      <c r="I128" s="70"/>
      <c r="J128" s="70"/>
      <c r="K128" s="371"/>
      <c r="L128" s="371"/>
      <c r="M128" s="371"/>
      <c r="N128" s="371"/>
      <c r="O128" s="70"/>
      <c r="P128" s="70"/>
      <c r="Q128" s="70"/>
      <c r="R128" s="70"/>
      <c r="S128" s="70"/>
      <c r="T128" s="70"/>
      <c r="U128" s="70"/>
      <c r="V128" s="70"/>
      <c r="W128" s="70"/>
      <c r="X128" s="70"/>
      <c r="Y128" s="70"/>
      <c r="Z128" s="70"/>
    </row>
    <row r="129" ht="19.5" customHeight="1">
      <c r="A129" s="370" t="s">
        <v>313</v>
      </c>
      <c r="B129" s="73"/>
      <c r="C129" s="73"/>
      <c r="D129" s="203"/>
      <c r="E129" s="357" t="s">
        <v>314</v>
      </c>
      <c r="F129" s="365" t="s">
        <v>315</v>
      </c>
      <c r="G129" s="73"/>
      <c r="H129" s="203"/>
      <c r="I129" s="70"/>
      <c r="J129" s="70"/>
      <c r="K129" s="371"/>
      <c r="L129" s="371"/>
      <c r="M129" s="371"/>
      <c r="N129" s="371"/>
      <c r="O129" s="70"/>
      <c r="P129" s="70"/>
      <c r="Q129" s="70"/>
      <c r="R129" s="70"/>
      <c r="S129" s="70"/>
      <c r="T129" s="70"/>
      <c r="U129" s="70"/>
      <c r="V129" s="70"/>
      <c r="W129" s="70"/>
      <c r="X129" s="70"/>
      <c r="Y129" s="70"/>
      <c r="Z129" s="70"/>
    </row>
    <row r="130" ht="19.5" customHeight="1">
      <c r="A130" s="370" t="s">
        <v>316</v>
      </c>
      <c r="B130" s="73"/>
      <c r="C130" s="73"/>
      <c r="D130" s="203"/>
      <c r="E130" s="357" t="s">
        <v>317</v>
      </c>
      <c r="F130" s="365" t="s">
        <v>318</v>
      </c>
      <c r="G130" s="73"/>
      <c r="H130" s="203"/>
      <c r="I130" s="70"/>
      <c r="J130" s="70"/>
      <c r="K130" s="371"/>
      <c r="L130" s="371"/>
      <c r="M130" s="371"/>
      <c r="N130" s="371"/>
      <c r="O130" s="70"/>
      <c r="P130" s="70"/>
      <c r="Q130" s="70"/>
      <c r="R130" s="70"/>
      <c r="S130" s="70"/>
      <c r="T130" s="70"/>
      <c r="U130" s="70"/>
      <c r="V130" s="70"/>
      <c r="W130" s="70"/>
      <c r="X130" s="70"/>
      <c r="Y130" s="70"/>
      <c r="Z130" s="70"/>
    </row>
    <row r="131" ht="19.5" customHeight="1">
      <c r="A131" s="373" t="s">
        <v>319</v>
      </c>
      <c r="B131" s="73"/>
      <c r="C131" s="73"/>
      <c r="D131" s="203"/>
      <c r="E131" s="357" t="s">
        <v>320</v>
      </c>
      <c r="F131" s="374" t="s">
        <v>321</v>
      </c>
      <c r="G131" s="73"/>
      <c r="H131" s="203"/>
      <c r="I131" s="70"/>
      <c r="J131" s="70"/>
      <c r="K131" s="371"/>
      <c r="L131" s="371"/>
      <c r="M131" s="371"/>
      <c r="N131" s="371"/>
      <c r="O131" s="70"/>
      <c r="P131" s="70"/>
      <c r="Q131" s="70"/>
      <c r="R131" s="70"/>
      <c r="S131" s="70"/>
      <c r="T131" s="70"/>
      <c r="U131" s="70"/>
      <c r="V131" s="70"/>
      <c r="W131" s="70"/>
      <c r="X131" s="70"/>
      <c r="Y131" s="70"/>
      <c r="Z131" s="70"/>
    </row>
    <row r="132" ht="19.5" customHeight="1">
      <c r="A132" s="364" t="s">
        <v>271</v>
      </c>
      <c r="B132" s="73"/>
      <c r="C132" s="73"/>
      <c r="D132" s="203"/>
      <c r="E132" s="357" t="s">
        <v>282</v>
      </c>
      <c r="F132" s="365" t="s">
        <v>322</v>
      </c>
      <c r="G132" s="73"/>
      <c r="H132" s="203"/>
      <c r="I132" s="70"/>
      <c r="J132" s="70"/>
      <c r="K132" s="366"/>
      <c r="L132" s="366"/>
      <c r="M132" s="366"/>
      <c r="N132" s="366"/>
      <c r="O132" s="70"/>
      <c r="P132" s="70"/>
      <c r="Q132" s="70"/>
      <c r="R132" s="70"/>
      <c r="S132" s="70"/>
      <c r="T132" s="70"/>
      <c r="U132" s="70"/>
      <c r="V132" s="70"/>
      <c r="W132" s="70"/>
      <c r="X132" s="70"/>
      <c r="Y132" s="70"/>
      <c r="Z132" s="70"/>
    </row>
    <row r="133" ht="19.5" customHeight="1">
      <c r="A133" s="364" t="s">
        <v>272</v>
      </c>
      <c r="B133" s="73"/>
      <c r="C133" s="73"/>
      <c r="D133" s="203"/>
      <c r="E133" s="357" t="s">
        <v>282</v>
      </c>
      <c r="F133" s="365" t="s">
        <v>323</v>
      </c>
      <c r="G133" s="73"/>
      <c r="H133" s="203"/>
      <c r="I133" s="70"/>
      <c r="J133" s="70"/>
      <c r="K133" s="366"/>
      <c r="L133" s="366"/>
      <c r="M133" s="366"/>
      <c r="N133" s="366"/>
      <c r="O133" s="70"/>
      <c r="P133" s="70"/>
      <c r="Q133" s="70"/>
      <c r="R133" s="70"/>
      <c r="S133" s="70"/>
      <c r="T133" s="70"/>
      <c r="U133" s="70"/>
      <c r="V133" s="70"/>
      <c r="W133" s="70"/>
      <c r="X133" s="70"/>
      <c r="Y133" s="70"/>
      <c r="Z133" s="70"/>
    </row>
    <row r="134" ht="19.5" customHeight="1">
      <c r="A134" s="364" t="s">
        <v>273</v>
      </c>
      <c r="B134" s="73"/>
      <c r="C134" s="73"/>
      <c r="D134" s="203"/>
      <c r="E134" s="357" t="s">
        <v>324</v>
      </c>
      <c r="F134" s="365" t="s">
        <v>325</v>
      </c>
      <c r="G134" s="73"/>
      <c r="H134" s="203"/>
      <c r="I134" s="70"/>
      <c r="J134" s="70"/>
      <c r="K134" s="366"/>
      <c r="L134" s="366"/>
      <c r="M134" s="366"/>
      <c r="N134" s="366"/>
      <c r="O134" s="70"/>
      <c r="P134" s="70"/>
      <c r="Q134" s="70"/>
      <c r="R134" s="70"/>
      <c r="S134" s="70"/>
      <c r="T134" s="70"/>
      <c r="U134" s="70"/>
      <c r="V134" s="70"/>
      <c r="W134" s="70"/>
      <c r="X134" s="70"/>
      <c r="Y134" s="70"/>
      <c r="Z134" s="70"/>
    </row>
    <row r="135" ht="19.5" customHeight="1">
      <c r="A135" s="375" t="s">
        <v>275</v>
      </c>
      <c r="B135" s="376"/>
      <c r="C135" s="376"/>
      <c r="D135" s="193"/>
      <c r="E135" s="377" t="s">
        <v>282</v>
      </c>
      <c r="F135" s="378" t="s">
        <v>326</v>
      </c>
      <c r="G135" s="376"/>
      <c r="H135" s="193"/>
      <c r="I135" s="70"/>
      <c r="J135" s="70"/>
      <c r="K135" s="366"/>
      <c r="L135" s="366"/>
      <c r="M135" s="366"/>
      <c r="N135" s="366"/>
      <c r="O135" s="70"/>
      <c r="P135" s="70"/>
      <c r="Q135" s="70"/>
      <c r="R135" s="70"/>
      <c r="S135" s="70"/>
      <c r="T135" s="70"/>
      <c r="U135" s="70"/>
      <c r="V135" s="70"/>
      <c r="W135" s="70"/>
      <c r="X135" s="70"/>
      <c r="Y135" s="70"/>
      <c r="Z135" s="70"/>
    </row>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2" width="9.13"/>
  </cols>
  <sheetData>
    <row r="1" ht="12.0" customHeight="1">
      <c r="A1" s="70" t="s">
        <v>327</v>
      </c>
      <c r="B1" s="70" t="s">
        <v>328</v>
      </c>
      <c r="C1" s="70"/>
      <c r="D1" s="70"/>
      <c r="E1" s="70"/>
      <c r="F1" s="70"/>
      <c r="G1" s="70"/>
      <c r="H1" s="70"/>
      <c r="I1" s="70"/>
      <c r="J1" s="70"/>
      <c r="K1" s="70"/>
      <c r="L1" s="70"/>
      <c r="M1" s="70"/>
      <c r="N1" s="70"/>
      <c r="O1" s="70"/>
      <c r="P1" s="70"/>
      <c r="Q1" s="70"/>
      <c r="R1" s="70"/>
      <c r="S1" s="70"/>
      <c r="T1" s="70"/>
      <c r="U1" s="70"/>
      <c r="V1" s="70"/>
    </row>
    <row r="2" ht="12.0" customHeight="1">
      <c r="A2" s="70">
        <v>1.0</v>
      </c>
      <c r="B2" s="70" t="s">
        <v>329</v>
      </c>
      <c r="C2" s="70"/>
      <c r="D2" s="70"/>
      <c r="E2" s="70"/>
      <c r="F2" s="70"/>
      <c r="G2" s="70"/>
      <c r="H2" s="70"/>
      <c r="I2" s="70"/>
      <c r="J2" s="70"/>
      <c r="K2" s="70"/>
      <c r="L2" s="70"/>
      <c r="M2" s="70"/>
      <c r="N2" s="70"/>
      <c r="O2" s="70"/>
      <c r="P2" s="70"/>
      <c r="Q2" s="70"/>
      <c r="R2" s="70"/>
      <c r="S2" s="70"/>
      <c r="T2" s="70"/>
      <c r="U2" s="70"/>
      <c r="V2" s="70"/>
    </row>
    <row r="3" ht="12.0" customHeight="1">
      <c r="A3" s="70">
        <v>2.0</v>
      </c>
      <c r="B3" s="70" t="s">
        <v>330</v>
      </c>
      <c r="C3" s="70"/>
      <c r="D3" s="70"/>
      <c r="E3" s="70"/>
      <c r="F3" s="70"/>
      <c r="G3" s="70"/>
      <c r="H3" s="70"/>
      <c r="I3" s="70"/>
      <c r="J3" s="70"/>
      <c r="K3" s="70"/>
      <c r="L3" s="70"/>
      <c r="M3" s="70"/>
      <c r="N3" s="70"/>
      <c r="O3" s="70"/>
      <c r="P3" s="70"/>
      <c r="Q3" s="70"/>
      <c r="R3" s="70"/>
      <c r="S3" s="70"/>
      <c r="T3" s="70"/>
      <c r="U3" s="70"/>
      <c r="V3" s="70"/>
    </row>
    <row r="4" ht="12.0" customHeight="1">
      <c r="A4" s="70">
        <v>3.0</v>
      </c>
      <c r="B4" s="70"/>
      <c r="C4" s="70"/>
      <c r="D4" s="70"/>
      <c r="E4" s="70"/>
      <c r="F4" s="70"/>
      <c r="G4" s="70"/>
      <c r="H4" s="70"/>
      <c r="I4" s="70"/>
      <c r="J4" s="70"/>
      <c r="K4" s="70"/>
      <c r="L4" s="70"/>
      <c r="M4" s="70"/>
      <c r="N4" s="70"/>
      <c r="O4" s="70"/>
      <c r="P4" s="70"/>
      <c r="Q4" s="70"/>
      <c r="R4" s="70"/>
      <c r="S4" s="70"/>
      <c r="T4" s="70"/>
      <c r="U4" s="70"/>
      <c r="V4" s="70"/>
    </row>
    <row r="5" ht="12.0" customHeight="1">
      <c r="A5" s="70">
        <v>4.0</v>
      </c>
      <c r="B5" s="70"/>
      <c r="C5" s="70"/>
      <c r="D5" s="70"/>
      <c r="E5" s="70"/>
      <c r="F5" s="70"/>
      <c r="G5" s="70"/>
      <c r="H5" s="70"/>
      <c r="I5" s="70"/>
      <c r="J5" s="70"/>
      <c r="K5" s="70"/>
      <c r="L5" s="70"/>
      <c r="M5" s="70"/>
      <c r="N5" s="70"/>
      <c r="O5" s="70"/>
      <c r="P5" s="70"/>
      <c r="Q5" s="70"/>
      <c r="R5" s="70"/>
      <c r="S5" s="70"/>
      <c r="T5" s="70"/>
      <c r="U5" s="70"/>
      <c r="V5" s="70"/>
    </row>
    <row r="6" ht="12.0" customHeight="1">
      <c r="A6" s="70">
        <v>5.0</v>
      </c>
      <c r="B6" s="70"/>
      <c r="C6" s="70"/>
      <c r="D6" s="70"/>
      <c r="E6" s="70"/>
      <c r="F6" s="70"/>
      <c r="G6" s="70"/>
      <c r="H6" s="70"/>
      <c r="I6" s="70"/>
      <c r="J6" s="70"/>
      <c r="K6" s="70"/>
      <c r="L6" s="70"/>
      <c r="M6" s="70"/>
      <c r="N6" s="70"/>
      <c r="O6" s="70"/>
      <c r="P6" s="70"/>
      <c r="Q6" s="70"/>
      <c r="R6" s="70"/>
      <c r="S6" s="70"/>
      <c r="T6" s="70"/>
      <c r="U6" s="70"/>
      <c r="V6" s="70"/>
    </row>
    <row r="7" ht="12.0" customHeight="1">
      <c r="A7" s="70">
        <v>6.0</v>
      </c>
      <c r="B7" s="70"/>
      <c r="C7" s="70"/>
      <c r="D7" s="70"/>
      <c r="E7" s="70"/>
      <c r="F7" s="70"/>
      <c r="G7" s="70"/>
      <c r="H7" s="70"/>
      <c r="I7" s="70"/>
      <c r="J7" s="70"/>
      <c r="K7" s="70"/>
      <c r="L7" s="70"/>
      <c r="M7" s="70"/>
      <c r="N7" s="70"/>
      <c r="O7" s="70"/>
      <c r="P7" s="70"/>
      <c r="Q7" s="70"/>
      <c r="R7" s="70"/>
      <c r="S7" s="70"/>
      <c r="T7" s="70"/>
      <c r="U7" s="70"/>
      <c r="V7" s="70"/>
    </row>
    <row r="8" ht="12.0" customHeight="1">
      <c r="A8" s="70">
        <v>7.0</v>
      </c>
      <c r="B8" s="70"/>
      <c r="C8" s="70"/>
      <c r="D8" s="70"/>
      <c r="E8" s="70"/>
      <c r="F8" s="70"/>
      <c r="G8" s="70"/>
      <c r="H8" s="70"/>
      <c r="I8" s="70"/>
      <c r="J8" s="70"/>
      <c r="K8" s="70"/>
      <c r="L8" s="70"/>
      <c r="M8" s="70"/>
      <c r="N8" s="70"/>
      <c r="O8" s="70"/>
      <c r="P8" s="70"/>
      <c r="Q8" s="70"/>
      <c r="R8" s="70"/>
      <c r="S8" s="70"/>
      <c r="T8" s="70"/>
      <c r="U8" s="70"/>
      <c r="V8" s="70"/>
    </row>
    <row r="9" ht="12.0" customHeight="1">
      <c r="A9" s="70">
        <v>8.0</v>
      </c>
      <c r="B9" s="70"/>
      <c r="C9" s="70"/>
      <c r="D9" s="70"/>
      <c r="E9" s="70"/>
      <c r="F9" s="70"/>
      <c r="G9" s="70"/>
      <c r="H9" s="70"/>
      <c r="I9" s="70"/>
      <c r="J9" s="70"/>
      <c r="K9" s="70"/>
      <c r="L9" s="70"/>
      <c r="M9" s="70"/>
      <c r="N9" s="70"/>
      <c r="O9" s="70"/>
      <c r="P9" s="70"/>
      <c r="Q9" s="70"/>
      <c r="R9" s="70"/>
      <c r="S9" s="70"/>
      <c r="T9" s="70"/>
      <c r="U9" s="70"/>
      <c r="V9" s="70"/>
    </row>
    <row r="10" ht="12.0" customHeight="1">
      <c r="A10" s="70">
        <v>9.0</v>
      </c>
      <c r="B10" s="70"/>
      <c r="C10" s="70"/>
      <c r="D10" s="70"/>
      <c r="E10" s="70"/>
      <c r="F10" s="70"/>
      <c r="G10" s="70"/>
      <c r="H10" s="70"/>
      <c r="I10" s="70"/>
      <c r="J10" s="70"/>
      <c r="K10" s="70"/>
      <c r="L10" s="70"/>
      <c r="M10" s="70"/>
      <c r="N10" s="70"/>
      <c r="O10" s="70"/>
      <c r="P10" s="70"/>
      <c r="Q10" s="70"/>
      <c r="R10" s="70"/>
      <c r="S10" s="70"/>
      <c r="T10" s="70"/>
      <c r="U10" s="70"/>
      <c r="V10" s="70"/>
    </row>
    <row r="11" ht="12.0" customHeight="1">
      <c r="A11" s="70">
        <v>10.0</v>
      </c>
      <c r="B11" s="70"/>
      <c r="C11" s="70"/>
      <c r="D11" s="70"/>
      <c r="E11" s="70"/>
      <c r="F11" s="70"/>
      <c r="G11" s="70"/>
      <c r="H11" s="70"/>
      <c r="I11" s="70"/>
      <c r="J11" s="70"/>
      <c r="K11" s="70"/>
      <c r="L11" s="70"/>
      <c r="M11" s="70"/>
      <c r="N11" s="70"/>
      <c r="O11" s="70"/>
      <c r="P11" s="70"/>
      <c r="Q11" s="70"/>
      <c r="R11" s="70"/>
      <c r="S11" s="70"/>
      <c r="T11" s="70"/>
      <c r="U11" s="70"/>
      <c r="V11" s="70"/>
    </row>
    <row r="12" ht="12.0" customHeight="1">
      <c r="A12" s="70">
        <v>11.0</v>
      </c>
      <c r="B12" s="70"/>
      <c r="C12" s="70"/>
      <c r="D12" s="70"/>
      <c r="E12" s="70"/>
      <c r="F12" s="70"/>
      <c r="G12" s="70"/>
      <c r="H12" s="70"/>
      <c r="I12" s="70"/>
      <c r="J12" s="70"/>
      <c r="K12" s="70"/>
      <c r="L12" s="70"/>
      <c r="M12" s="70"/>
      <c r="N12" s="70"/>
      <c r="O12" s="70"/>
      <c r="P12" s="70"/>
      <c r="Q12" s="70"/>
      <c r="R12" s="70"/>
      <c r="S12" s="70"/>
      <c r="T12" s="70"/>
      <c r="U12" s="70"/>
      <c r="V12" s="70"/>
    </row>
    <row r="13" ht="12.0" customHeight="1">
      <c r="A13" s="70">
        <v>12.0</v>
      </c>
      <c r="B13" s="70"/>
      <c r="C13" s="70"/>
      <c r="D13" s="70"/>
      <c r="E13" s="70"/>
      <c r="F13" s="70"/>
      <c r="G13" s="70"/>
      <c r="H13" s="70"/>
      <c r="I13" s="70"/>
      <c r="J13" s="70"/>
      <c r="K13" s="70"/>
      <c r="L13" s="70"/>
      <c r="M13" s="70"/>
      <c r="N13" s="70"/>
      <c r="O13" s="70"/>
      <c r="P13" s="70"/>
      <c r="Q13" s="70"/>
      <c r="R13" s="70"/>
      <c r="S13" s="70"/>
      <c r="T13" s="70"/>
      <c r="U13" s="70"/>
      <c r="V13" s="70"/>
    </row>
    <row r="14" ht="12.0" customHeight="1">
      <c r="A14" s="70">
        <v>13.0</v>
      </c>
      <c r="B14" s="70"/>
      <c r="C14" s="70"/>
      <c r="D14" s="70"/>
      <c r="E14" s="70"/>
      <c r="F14" s="70"/>
      <c r="G14" s="70"/>
      <c r="H14" s="70"/>
      <c r="I14" s="70"/>
      <c r="J14" s="70"/>
      <c r="K14" s="70"/>
      <c r="L14" s="70"/>
      <c r="M14" s="70"/>
      <c r="N14" s="70"/>
      <c r="O14" s="70"/>
      <c r="P14" s="70"/>
      <c r="Q14" s="70"/>
      <c r="R14" s="70"/>
      <c r="S14" s="70"/>
      <c r="T14" s="70"/>
      <c r="U14" s="70"/>
      <c r="V14" s="70"/>
    </row>
    <row r="15" ht="12.0" customHeight="1">
      <c r="A15" s="70">
        <v>14.0</v>
      </c>
      <c r="B15" s="70"/>
      <c r="C15" s="70"/>
      <c r="D15" s="70"/>
      <c r="E15" s="70"/>
      <c r="F15" s="70"/>
      <c r="G15" s="70"/>
      <c r="H15" s="70"/>
      <c r="I15" s="70"/>
      <c r="J15" s="70"/>
      <c r="K15" s="70"/>
      <c r="L15" s="70"/>
      <c r="M15" s="70"/>
      <c r="N15" s="70"/>
      <c r="O15" s="70"/>
      <c r="P15" s="70"/>
      <c r="Q15" s="70"/>
      <c r="R15" s="70"/>
      <c r="S15" s="70"/>
      <c r="T15" s="70"/>
      <c r="U15" s="70"/>
      <c r="V15" s="70"/>
    </row>
    <row r="16" ht="12.0" customHeight="1">
      <c r="A16" s="70">
        <v>15.0</v>
      </c>
      <c r="B16" s="70"/>
      <c r="C16" s="70"/>
      <c r="D16" s="70"/>
      <c r="E16" s="70"/>
      <c r="F16" s="70"/>
      <c r="G16" s="70"/>
      <c r="H16" s="70"/>
      <c r="I16" s="70"/>
      <c r="J16" s="70"/>
      <c r="K16" s="70"/>
      <c r="L16" s="70"/>
      <c r="M16" s="70"/>
      <c r="N16" s="70"/>
      <c r="O16" s="70"/>
      <c r="P16" s="70"/>
      <c r="Q16" s="70"/>
      <c r="R16" s="70"/>
      <c r="S16" s="70"/>
      <c r="T16" s="70"/>
      <c r="U16" s="70"/>
      <c r="V16" s="70"/>
    </row>
    <row r="17" ht="12.0" customHeight="1">
      <c r="A17" s="70">
        <v>16.0</v>
      </c>
      <c r="B17" s="70"/>
      <c r="C17" s="70"/>
      <c r="D17" s="70"/>
      <c r="E17" s="70"/>
      <c r="F17" s="70"/>
      <c r="G17" s="70"/>
      <c r="H17" s="70"/>
      <c r="I17" s="70"/>
      <c r="J17" s="70"/>
      <c r="K17" s="70"/>
      <c r="L17" s="70"/>
      <c r="M17" s="70"/>
      <c r="N17" s="70"/>
      <c r="O17" s="70"/>
      <c r="P17" s="70"/>
      <c r="Q17" s="70"/>
      <c r="R17" s="70"/>
      <c r="S17" s="70"/>
      <c r="T17" s="70"/>
      <c r="U17" s="70"/>
      <c r="V17" s="70"/>
    </row>
    <row r="18" ht="12.0" customHeight="1">
      <c r="A18" s="70">
        <v>17.0</v>
      </c>
      <c r="B18" s="70"/>
      <c r="C18" s="70"/>
      <c r="D18" s="70"/>
      <c r="E18" s="70"/>
      <c r="F18" s="70"/>
      <c r="G18" s="70"/>
      <c r="H18" s="70"/>
      <c r="I18" s="70"/>
      <c r="J18" s="70"/>
      <c r="K18" s="70"/>
      <c r="L18" s="70"/>
      <c r="M18" s="70"/>
      <c r="N18" s="70"/>
      <c r="O18" s="70"/>
      <c r="P18" s="70"/>
      <c r="Q18" s="70"/>
      <c r="R18" s="70"/>
      <c r="S18" s="70"/>
      <c r="T18" s="70"/>
      <c r="U18" s="70"/>
      <c r="V18" s="70"/>
    </row>
    <row r="19" ht="12.0" customHeight="1">
      <c r="A19" s="70">
        <v>18.0</v>
      </c>
      <c r="B19" s="70"/>
      <c r="C19" s="70"/>
      <c r="D19" s="70"/>
      <c r="E19" s="70"/>
      <c r="F19" s="70"/>
      <c r="G19" s="70"/>
      <c r="H19" s="70"/>
      <c r="I19" s="70"/>
      <c r="J19" s="70"/>
      <c r="K19" s="70"/>
      <c r="L19" s="70"/>
      <c r="M19" s="70"/>
      <c r="N19" s="70"/>
      <c r="O19" s="70"/>
      <c r="P19" s="70"/>
      <c r="Q19" s="70"/>
      <c r="R19" s="70"/>
      <c r="S19" s="70"/>
      <c r="T19" s="70"/>
      <c r="U19" s="70"/>
      <c r="V19" s="70"/>
    </row>
    <row r="20" ht="12.0" customHeight="1">
      <c r="A20" s="70">
        <v>19.0</v>
      </c>
      <c r="B20" s="70"/>
      <c r="C20" s="70"/>
      <c r="D20" s="70"/>
      <c r="E20" s="70"/>
      <c r="F20" s="70"/>
      <c r="G20" s="70"/>
      <c r="H20" s="70"/>
      <c r="I20" s="70"/>
      <c r="J20" s="70"/>
      <c r="K20" s="70"/>
      <c r="L20" s="70"/>
      <c r="M20" s="70"/>
      <c r="N20" s="70"/>
      <c r="O20" s="70"/>
      <c r="P20" s="70"/>
      <c r="Q20" s="70"/>
      <c r="R20" s="70"/>
      <c r="S20" s="70"/>
      <c r="T20" s="70"/>
      <c r="U20" s="70"/>
      <c r="V20" s="70"/>
    </row>
    <row r="21" ht="12.0" customHeight="1">
      <c r="A21" s="70">
        <v>20.0</v>
      </c>
      <c r="B21" s="70"/>
      <c r="C21" s="70"/>
      <c r="D21" s="70"/>
      <c r="E21" s="70"/>
      <c r="F21" s="70"/>
      <c r="G21" s="70"/>
      <c r="H21" s="70"/>
      <c r="I21" s="70"/>
      <c r="J21" s="70"/>
      <c r="K21" s="70"/>
      <c r="L21" s="70"/>
      <c r="M21" s="70"/>
      <c r="N21" s="70"/>
      <c r="O21" s="70"/>
      <c r="P21" s="70"/>
      <c r="Q21" s="70"/>
      <c r="R21" s="70"/>
      <c r="S21" s="70"/>
      <c r="T21" s="70"/>
      <c r="U21" s="70"/>
      <c r="V21" s="70"/>
    </row>
    <row r="22" ht="12.0" customHeight="1">
      <c r="A22" s="70">
        <v>21.0</v>
      </c>
      <c r="B22" s="70"/>
      <c r="C22" s="70"/>
      <c r="D22" s="70"/>
      <c r="E22" s="70"/>
      <c r="F22" s="70"/>
      <c r="G22" s="70"/>
      <c r="H22" s="70"/>
      <c r="I22" s="70"/>
      <c r="J22" s="70"/>
      <c r="K22" s="70"/>
      <c r="L22" s="70"/>
      <c r="M22" s="70"/>
      <c r="N22" s="70"/>
      <c r="O22" s="70"/>
      <c r="P22" s="70"/>
      <c r="Q22" s="70"/>
      <c r="R22" s="70"/>
      <c r="S22" s="70"/>
      <c r="T22" s="70"/>
      <c r="U22" s="70"/>
      <c r="V22" s="70"/>
    </row>
    <row r="23" ht="12.0" customHeight="1">
      <c r="A23" s="70">
        <v>22.0</v>
      </c>
      <c r="B23" s="70"/>
      <c r="C23" s="70"/>
      <c r="D23" s="70"/>
      <c r="E23" s="70"/>
      <c r="F23" s="70"/>
      <c r="G23" s="70"/>
      <c r="H23" s="70"/>
      <c r="I23" s="70"/>
      <c r="J23" s="70"/>
      <c r="K23" s="70"/>
      <c r="L23" s="70"/>
      <c r="M23" s="70"/>
      <c r="N23" s="70"/>
      <c r="O23" s="70"/>
      <c r="P23" s="70"/>
      <c r="Q23" s="70"/>
      <c r="R23" s="70"/>
      <c r="S23" s="70"/>
      <c r="T23" s="70"/>
      <c r="U23" s="70"/>
      <c r="V23" s="70"/>
    </row>
    <row r="24" ht="12.0" customHeight="1">
      <c r="A24" s="70">
        <v>23.0</v>
      </c>
      <c r="B24" s="70"/>
      <c r="C24" s="70"/>
      <c r="D24" s="70"/>
      <c r="E24" s="70"/>
      <c r="F24" s="70"/>
      <c r="G24" s="70"/>
      <c r="H24" s="70"/>
      <c r="I24" s="70"/>
      <c r="J24" s="70"/>
      <c r="K24" s="70"/>
      <c r="L24" s="70"/>
      <c r="M24" s="70"/>
      <c r="N24" s="70"/>
      <c r="O24" s="70"/>
      <c r="P24" s="70"/>
      <c r="Q24" s="70"/>
      <c r="R24" s="70"/>
      <c r="S24" s="70"/>
      <c r="T24" s="70"/>
      <c r="U24" s="70"/>
      <c r="V24" s="70"/>
    </row>
    <row r="25" ht="12.0" customHeight="1">
      <c r="A25" s="70">
        <v>24.0</v>
      </c>
      <c r="B25" s="70"/>
      <c r="C25" s="70"/>
      <c r="D25" s="70"/>
      <c r="E25" s="70"/>
      <c r="F25" s="70"/>
      <c r="G25" s="70"/>
      <c r="H25" s="70"/>
      <c r="I25" s="70"/>
      <c r="J25" s="70"/>
      <c r="K25" s="70"/>
      <c r="L25" s="70"/>
      <c r="M25" s="70"/>
      <c r="N25" s="70"/>
      <c r="O25" s="70"/>
      <c r="P25" s="70"/>
      <c r="Q25" s="70"/>
      <c r="R25" s="70"/>
      <c r="S25" s="70"/>
      <c r="T25" s="70"/>
      <c r="U25" s="70"/>
      <c r="V25" s="70"/>
    </row>
    <row r="26" ht="12.0" customHeight="1">
      <c r="A26" s="70">
        <v>25.0</v>
      </c>
      <c r="B26" s="70"/>
      <c r="C26" s="70"/>
      <c r="D26" s="70"/>
      <c r="E26" s="70"/>
      <c r="F26" s="70"/>
      <c r="G26" s="70"/>
      <c r="H26" s="70"/>
      <c r="I26" s="70"/>
      <c r="J26" s="70"/>
      <c r="K26" s="70"/>
      <c r="L26" s="70"/>
      <c r="M26" s="70"/>
      <c r="N26" s="70"/>
      <c r="O26" s="70"/>
      <c r="P26" s="70"/>
      <c r="Q26" s="70"/>
      <c r="R26" s="70"/>
      <c r="S26" s="70"/>
      <c r="T26" s="70"/>
      <c r="U26" s="70"/>
      <c r="V26" s="70"/>
    </row>
    <row r="27" ht="12.0" customHeight="1">
      <c r="A27" s="70">
        <v>26.0</v>
      </c>
      <c r="B27" s="70"/>
      <c r="C27" s="70"/>
      <c r="D27" s="70"/>
      <c r="E27" s="70"/>
      <c r="F27" s="70"/>
      <c r="G27" s="70"/>
      <c r="H27" s="70"/>
      <c r="I27" s="70"/>
      <c r="J27" s="70"/>
      <c r="K27" s="70"/>
      <c r="L27" s="70"/>
      <c r="M27" s="70"/>
      <c r="N27" s="70"/>
      <c r="O27" s="70"/>
      <c r="P27" s="70"/>
      <c r="Q27" s="70"/>
      <c r="R27" s="70"/>
      <c r="S27" s="70"/>
      <c r="T27" s="70"/>
      <c r="U27" s="70"/>
      <c r="V27" s="70"/>
    </row>
    <row r="28" ht="12.0" customHeight="1">
      <c r="A28" s="70">
        <v>27.0</v>
      </c>
      <c r="B28" s="70"/>
      <c r="C28" s="70"/>
      <c r="D28" s="70"/>
      <c r="E28" s="70"/>
      <c r="F28" s="70"/>
      <c r="G28" s="70"/>
      <c r="H28" s="70"/>
      <c r="I28" s="70"/>
      <c r="J28" s="70"/>
      <c r="K28" s="70"/>
      <c r="L28" s="70"/>
      <c r="M28" s="70"/>
      <c r="N28" s="70"/>
      <c r="O28" s="70"/>
      <c r="P28" s="70"/>
      <c r="Q28" s="70"/>
      <c r="R28" s="70"/>
      <c r="S28" s="70"/>
      <c r="T28" s="70"/>
      <c r="U28" s="70"/>
      <c r="V28" s="70"/>
    </row>
    <row r="29" ht="12.0" customHeight="1">
      <c r="A29" s="70">
        <v>28.0</v>
      </c>
      <c r="B29" s="70"/>
      <c r="C29" s="70"/>
      <c r="D29" s="70"/>
      <c r="E29" s="70"/>
      <c r="F29" s="70"/>
      <c r="G29" s="70"/>
      <c r="H29" s="70"/>
      <c r="I29" s="70"/>
      <c r="J29" s="70"/>
      <c r="K29" s="70"/>
      <c r="L29" s="70"/>
      <c r="M29" s="70"/>
      <c r="N29" s="70"/>
      <c r="O29" s="70"/>
      <c r="P29" s="70"/>
      <c r="Q29" s="70"/>
      <c r="R29" s="70"/>
      <c r="S29" s="70"/>
      <c r="T29" s="70"/>
      <c r="U29" s="70"/>
      <c r="V29" s="70"/>
    </row>
    <row r="30" ht="12.0" customHeight="1">
      <c r="A30" s="70">
        <v>29.0</v>
      </c>
      <c r="B30" s="70"/>
      <c r="C30" s="70"/>
      <c r="D30" s="70"/>
      <c r="E30" s="70"/>
      <c r="F30" s="70"/>
      <c r="G30" s="70"/>
      <c r="H30" s="70"/>
      <c r="I30" s="70"/>
      <c r="J30" s="70"/>
      <c r="K30" s="70"/>
      <c r="L30" s="70"/>
      <c r="M30" s="70"/>
      <c r="N30" s="70"/>
      <c r="O30" s="70"/>
      <c r="P30" s="70"/>
      <c r="Q30" s="70"/>
      <c r="R30" s="70"/>
      <c r="S30" s="70"/>
      <c r="T30" s="70"/>
      <c r="U30" s="70"/>
      <c r="V30" s="70"/>
    </row>
    <row r="31" ht="12.0" customHeight="1">
      <c r="A31" s="70">
        <v>30.0</v>
      </c>
      <c r="B31" s="70"/>
      <c r="C31" s="70"/>
      <c r="D31" s="70"/>
      <c r="E31" s="70"/>
      <c r="F31" s="70"/>
      <c r="G31" s="70"/>
      <c r="H31" s="70"/>
      <c r="I31" s="70"/>
      <c r="J31" s="70"/>
      <c r="K31" s="70"/>
      <c r="L31" s="70"/>
      <c r="M31" s="70"/>
      <c r="N31" s="70"/>
      <c r="O31" s="70"/>
      <c r="P31" s="70"/>
      <c r="Q31" s="70"/>
      <c r="R31" s="70"/>
      <c r="S31" s="70"/>
      <c r="T31" s="70"/>
      <c r="U31" s="70"/>
      <c r="V31" s="70"/>
    </row>
    <row r="32" ht="12.0" customHeight="1">
      <c r="A32" s="70">
        <v>31.0</v>
      </c>
      <c r="B32" s="70"/>
      <c r="C32" s="70"/>
      <c r="D32" s="70"/>
      <c r="E32" s="70"/>
      <c r="F32" s="70"/>
      <c r="G32" s="70"/>
      <c r="H32" s="70"/>
      <c r="I32" s="70"/>
      <c r="J32" s="70"/>
      <c r="K32" s="70"/>
      <c r="L32" s="70"/>
      <c r="M32" s="70"/>
      <c r="N32" s="70"/>
      <c r="O32" s="70"/>
      <c r="P32" s="70"/>
      <c r="Q32" s="70"/>
      <c r="R32" s="70"/>
      <c r="S32" s="70"/>
      <c r="T32" s="70"/>
      <c r="U32" s="70"/>
      <c r="V32" s="70"/>
    </row>
    <row r="33" ht="12.0" customHeight="1">
      <c r="A33" s="70">
        <v>32.0</v>
      </c>
      <c r="B33" s="70"/>
      <c r="C33" s="70"/>
      <c r="D33" s="70"/>
      <c r="E33" s="70"/>
      <c r="F33" s="70"/>
      <c r="G33" s="70"/>
      <c r="H33" s="70"/>
      <c r="I33" s="70"/>
      <c r="J33" s="70"/>
      <c r="K33" s="70"/>
      <c r="L33" s="70"/>
      <c r="M33" s="70"/>
      <c r="N33" s="70"/>
      <c r="O33" s="70"/>
      <c r="P33" s="70"/>
      <c r="Q33" s="70"/>
      <c r="R33" s="70"/>
      <c r="S33" s="70"/>
      <c r="T33" s="70"/>
      <c r="U33" s="70"/>
      <c r="V33" s="70"/>
    </row>
    <row r="34" ht="12.0" customHeight="1">
      <c r="A34" s="70">
        <v>33.0</v>
      </c>
      <c r="B34" s="70"/>
      <c r="C34" s="70"/>
      <c r="D34" s="70"/>
      <c r="E34" s="70"/>
      <c r="F34" s="70"/>
      <c r="G34" s="70"/>
      <c r="H34" s="70"/>
      <c r="I34" s="70"/>
      <c r="J34" s="70"/>
      <c r="K34" s="70"/>
      <c r="L34" s="70"/>
      <c r="M34" s="70"/>
      <c r="N34" s="70"/>
      <c r="O34" s="70"/>
      <c r="P34" s="70"/>
      <c r="Q34" s="70"/>
      <c r="R34" s="70"/>
      <c r="S34" s="70"/>
      <c r="T34" s="70"/>
      <c r="U34" s="70"/>
      <c r="V34" s="70"/>
    </row>
    <row r="35" ht="12.0" customHeight="1">
      <c r="A35" s="70">
        <v>34.0</v>
      </c>
      <c r="B35" s="70"/>
      <c r="C35" s="70"/>
      <c r="D35" s="70"/>
      <c r="E35" s="70"/>
      <c r="F35" s="70"/>
      <c r="G35" s="70"/>
      <c r="H35" s="70"/>
      <c r="I35" s="70"/>
      <c r="J35" s="70"/>
      <c r="K35" s="70"/>
      <c r="L35" s="70"/>
      <c r="M35" s="70"/>
      <c r="N35" s="70"/>
      <c r="O35" s="70"/>
      <c r="P35" s="70"/>
      <c r="Q35" s="70"/>
      <c r="R35" s="70"/>
      <c r="S35" s="70"/>
      <c r="T35" s="70"/>
      <c r="U35" s="70"/>
      <c r="V35" s="70"/>
    </row>
    <row r="36" ht="12.0" customHeight="1">
      <c r="A36" s="70">
        <v>35.0</v>
      </c>
      <c r="B36" s="70"/>
      <c r="C36" s="70"/>
      <c r="D36" s="70"/>
      <c r="E36" s="70"/>
      <c r="F36" s="70"/>
      <c r="G36" s="70"/>
      <c r="H36" s="70"/>
      <c r="I36" s="70"/>
      <c r="J36" s="70"/>
      <c r="K36" s="70"/>
      <c r="L36" s="70"/>
      <c r="M36" s="70"/>
      <c r="N36" s="70"/>
      <c r="O36" s="70"/>
      <c r="P36" s="70"/>
      <c r="Q36" s="70"/>
      <c r="R36" s="70"/>
      <c r="S36" s="70"/>
      <c r="T36" s="70"/>
      <c r="U36" s="70"/>
      <c r="V36" s="70"/>
    </row>
    <row r="37" ht="12.0" customHeight="1">
      <c r="A37" s="70">
        <v>36.0</v>
      </c>
      <c r="B37" s="70"/>
      <c r="C37" s="70"/>
      <c r="D37" s="70"/>
      <c r="E37" s="70"/>
      <c r="F37" s="70"/>
      <c r="G37" s="70"/>
      <c r="H37" s="70"/>
      <c r="I37" s="70"/>
      <c r="J37" s="70"/>
      <c r="K37" s="70"/>
      <c r="L37" s="70"/>
      <c r="M37" s="70"/>
      <c r="N37" s="70"/>
      <c r="O37" s="70"/>
      <c r="P37" s="70"/>
      <c r="Q37" s="70"/>
      <c r="R37" s="70"/>
      <c r="S37" s="70"/>
      <c r="T37" s="70"/>
      <c r="U37" s="70"/>
      <c r="V37" s="70"/>
    </row>
    <row r="38" ht="12.0" customHeight="1">
      <c r="A38" s="70">
        <v>37.0</v>
      </c>
      <c r="B38" s="70"/>
      <c r="C38" s="70"/>
      <c r="D38" s="70"/>
      <c r="E38" s="70"/>
      <c r="F38" s="70"/>
      <c r="G38" s="70"/>
      <c r="H38" s="70"/>
      <c r="I38" s="70"/>
      <c r="J38" s="70"/>
      <c r="K38" s="70"/>
      <c r="L38" s="70"/>
      <c r="M38" s="70"/>
      <c r="N38" s="70"/>
      <c r="O38" s="70"/>
      <c r="P38" s="70"/>
      <c r="Q38" s="70"/>
      <c r="R38" s="70"/>
      <c r="S38" s="70"/>
      <c r="T38" s="70"/>
      <c r="U38" s="70"/>
      <c r="V38" s="70"/>
    </row>
    <row r="39" ht="12.0" customHeight="1">
      <c r="A39" s="70">
        <v>38.0</v>
      </c>
      <c r="B39" s="70"/>
      <c r="C39" s="70"/>
      <c r="D39" s="70"/>
      <c r="E39" s="70"/>
      <c r="F39" s="70"/>
      <c r="G39" s="70"/>
      <c r="H39" s="70"/>
      <c r="I39" s="70"/>
      <c r="J39" s="70"/>
      <c r="K39" s="70"/>
      <c r="L39" s="70"/>
      <c r="M39" s="70"/>
      <c r="N39" s="70"/>
      <c r="O39" s="70"/>
      <c r="P39" s="70"/>
      <c r="Q39" s="70"/>
      <c r="R39" s="70"/>
      <c r="S39" s="70"/>
      <c r="T39" s="70"/>
      <c r="U39" s="70"/>
      <c r="V39" s="70"/>
    </row>
    <row r="40" ht="12.0" customHeight="1">
      <c r="A40" s="70">
        <v>39.0</v>
      </c>
      <c r="B40" s="70"/>
      <c r="C40" s="70"/>
      <c r="D40" s="70"/>
      <c r="E40" s="70"/>
      <c r="F40" s="70"/>
      <c r="G40" s="70"/>
      <c r="H40" s="70"/>
      <c r="I40" s="70"/>
      <c r="J40" s="70"/>
      <c r="K40" s="70"/>
      <c r="L40" s="70"/>
      <c r="M40" s="70"/>
      <c r="N40" s="70"/>
      <c r="O40" s="70"/>
      <c r="P40" s="70"/>
      <c r="Q40" s="70"/>
      <c r="R40" s="70"/>
      <c r="S40" s="70"/>
      <c r="T40" s="70"/>
      <c r="U40" s="70"/>
      <c r="V40" s="70"/>
    </row>
    <row r="41" ht="12.0" customHeight="1">
      <c r="A41" s="70">
        <v>40.0</v>
      </c>
      <c r="B41" s="70"/>
      <c r="C41" s="70"/>
      <c r="D41" s="70"/>
      <c r="E41" s="70"/>
      <c r="F41" s="70"/>
      <c r="G41" s="70"/>
      <c r="H41" s="70"/>
      <c r="I41" s="70"/>
      <c r="J41" s="70"/>
      <c r="K41" s="70"/>
      <c r="L41" s="70"/>
      <c r="M41" s="70"/>
      <c r="N41" s="70"/>
      <c r="O41" s="70"/>
      <c r="P41" s="70"/>
      <c r="Q41" s="70"/>
      <c r="R41" s="70"/>
      <c r="S41" s="70"/>
      <c r="T41" s="70"/>
      <c r="U41" s="70"/>
      <c r="V41" s="70"/>
    </row>
    <row r="42" ht="12.0" customHeight="1">
      <c r="A42" s="70">
        <v>41.0</v>
      </c>
      <c r="B42" s="70"/>
      <c r="C42" s="70"/>
      <c r="D42" s="70"/>
      <c r="E42" s="70"/>
      <c r="F42" s="70"/>
      <c r="G42" s="70"/>
      <c r="H42" s="70"/>
      <c r="I42" s="70"/>
      <c r="J42" s="70"/>
      <c r="K42" s="70"/>
      <c r="L42" s="70"/>
      <c r="M42" s="70"/>
      <c r="N42" s="70"/>
      <c r="O42" s="70"/>
      <c r="P42" s="70"/>
      <c r="Q42" s="70"/>
      <c r="R42" s="70"/>
      <c r="S42" s="70"/>
      <c r="T42" s="70"/>
      <c r="U42" s="70"/>
      <c r="V42" s="70"/>
    </row>
    <row r="43" ht="12.0" customHeight="1">
      <c r="A43" s="70">
        <v>42.0</v>
      </c>
      <c r="B43" s="70"/>
      <c r="C43" s="70"/>
      <c r="D43" s="70"/>
      <c r="E43" s="70"/>
      <c r="F43" s="70"/>
      <c r="G43" s="70"/>
      <c r="H43" s="70"/>
      <c r="I43" s="70"/>
      <c r="J43" s="70"/>
      <c r="K43" s="70"/>
      <c r="L43" s="70"/>
      <c r="M43" s="70"/>
      <c r="N43" s="70"/>
      <c r="O43" s="70"/>
      <c r="P43" s="70"/>
      <c r="Q43" s="70"/>
      <c r="R43" s="70"/>
      <c r="S43" s="70"/>
      <c r="T43" s="70"/>
      <c r="U43" s="70"/>
      <c r="V43" s="70"/>
    </row>
    <row r="44" ht="12.0" customHeight="1">
      <c r="A44" s="70">
        <v>43.0</v>
      </c>
      <c r="B44" s="70"/>
      <c r="C44" s="70"/>
      <c r="D44" s="70"/>
      <c r="E44" s="70"/>
      <c r="F44" s="70"/>
      <c r="G44" s="70"/>
      <c r="H44" s="70"/>
      <c r="I44" s="70"/>
      <c r="J44" s="70"/>
      <c r="K44" s="70"/>
      <c r="L44" s="70"/>
      <c r="M44" s="70"/>
      <c r="N44" s="70"/>
      <c r="O44" s="70"/>
      <c r="P44" s="70"/>
      <c r="Q44" s="70"/>
      <c r="R44" s="70"/>
      <c r="S44" s="70"/>
      <c r="T44" s="70"/>
      <c r="U44" s="70"/>
      <c r="V44" s="70"/>
    </row>
    <row r="45" ht="12.0" customHeight="1">
      <c r="A45" s="70">
        <v>44.0</v>
      </c>
      <c r="B45" s="70"/>
      <c r="C45" s="70"/>
      <c r="D45" s="70"/>
      <c r="E45" s="70"/>
      <c r="F45" s="70"/>
      <c r="G45" s="70"/>
      <c r="H45" s="70"/>
      <c r="I45" s="70"/>
      <c r="J45" s="70"/>
      <c r="K45" s="70"/>
      <c r="L45" s="70"/>
      <c r="M45" s="70"/>
      <c r="N45" s="70"/>
      <c r="O45" s="70"/>
      <c r="P45" s="70"/>
      <c r="Q45" s="70"/>
      <c r="R45" s="70"/>
      <c r="S45" s="70"/>
      <c r="T45" s="70"/>
      <c r="U45" s="70"/>
      <c r="V45" s="70"/>
    </row>
    <row r="46" ht="12.0" customHeight="1">
      <c r="A46" s="70">
        <v>45.0</v>
      </c>
      <c r="B46" s="70"/>
      <c r="C46" s="70"/>
      <c r="D46" s="70"/>
      <c r="E46" s="70"/>
      <c r="F46" s="70"/>
      <c r="G46" s="70"/>
      <c r="H46" s="70"/>
      <c r="I46" s="70"/>
      <c r="J46" s="70"/>
      <c r="K46" s="70"/>
      <c r="L46" s="70"/>
      <c r="M46" s="70"/>
      <c r="N46" s="70"/>
      <c r="O46" s="70"/>
      <c r="P46" s="70"/>
      <c r="Q46" s="70"/>
      <c r="R46" s="70"/>
      <c r="S46" s="70"/>
      <c r="T46" s="70"/>
      <c r="U46" s="70"/>
      <c r="V46" s="70"/>
    </row>
    <row r="47" ht="12.0" customHeight="1">
      <c r="A47" s="70">
        <v>46.0</v>
      </c>
      <c r="B47" s="70"/>
      <c r="C47" s="70"/>
      <c r="D47" s="70"/>
      <c r="E47" s="70"/>
      <c r="F47" s="70"/>
      <c r="G47" s="70"/>
      <c r="H47" s="70"/>
      <c r="I47" s="70"/>
      <c r="J47" s="70"/>
      <c r="K47" s="70"/>
      <c r="L47" s="70"/>
      <c r="M47" s="70"/>
      <c r="N47" s="70"/>
      <c r="O47" s="70"/>
      <c r="P47" s="70"/>
      <c r="Q47" s="70"/>
      <c r="R47" s="70"/>
      <c r="S47" s="70"/>
      <c r="T47" s="70"/>
      <c r="U47" s="70"/>
      <c r="V47" s="70"/>
    </row>
    <row r="48" ht="12.0" customHeight="1">
      <c r="A48" s="70">
        <v>47.0</v>
      </c>
      <c r="B48" s="70"/>
      <c r="C48" s="70"/>
      <c r="D48" s="70"/>
      <c r="E48" s="70"/>
      <c r="F48" s="70"/>
      <c r="G48" s="70"/>
      <c r="H48" s="70"/>
      <c r="I48" s="70"/>
      <c r="J48" s="70"/>
      <c r="K48" s="70"/>
      <c r="L48" s="70"/>
      <c r="M48" s="70"/>
      <c r="N48" s="70"/>
      <c r="O48" s="70"/>
      <c r="P48" s="70"/>
      <c r="Q48" s="70"/>
      <c r="R48" s="70"/>
      <c r="S48" s="70"/>
      <c r="T48" s="70"/>
      <c r="U48" s="70"/>
      <c r="V48" s="70"/>
    </row>
    <row r="49" ht="12.0" customHeight="1">
      <c r="A49" s="70">
        <v>48.0</v>
      </c>
      <c r="B49" s="70"/>
      <c r="C49" s="70"/>
      <c r="D49" s="70"/>
      <c r="E49" s="70"/>
      <c r="F49" s="70"/>
      <c r="G49" s="70"/>
      <c r="H49" s="70"/>
      <c r="I49" s="70"/>
      <c r="J49" s="70"/>
      <c r="K49" s="70"/>
      <c r="L49" s="70"/>
      <c r="M49" s="70"/>
      <c r="N49" s="70"/>
      <c r="O49" s="70"/>
      <c r="P49" s="70"/>
      <c r="Q49" s="70"/>
      <c r="R49" s="70"/>
      <c r="S49" s="70"/>
      <c r="T49" s="70"/>
      <c r="U49" s="70"/>
      <c r="V49" s="70"/>
    </row>
    <row r="50" ht="12.0" customHeight="1">
      <c r="A50" s="70">
        <v>49.0</v>
      </c>
      <c r="B50" s="70"/>
      <c r="C50" s="70"/>
      <c r="D50" s="70"/>
      <c r="E50" s="70"/>
      <c r="F50" s="70"/>
      <c r="G50" s="70"/>
      <c r="H50" s="70"/>
      <c r="I50" s="70"/>
      <c r="J50" s="70"/>
      <c r="K50" s="70"/>
      <c r="L50" s="70"/>
      <c r="M50" s="70"/>
      <c r="N50" s="70"/>
      <c r="O50" s="70"/>
      <c r="P50" s="70"/>
      <c r="Q50" s="70"/>
      <c r="R50" s="70"/>
      <c r="S50" s="70"/>
      <c r="T50" s="70"/>
      <c r="U50" s="70"/>
      <c r="V50" s="70"/>
    </row>
    <row r="51" ht="12.0" customHeight="1">
      <c r="A51" s="70">
        <v>50.0</v>
      </c>
      <c r="B51" s="70"/>
      <c r="C51" s="70"/>
      <c r="D51" s="70"/>
      <c r="E51" s="70"/>
      <c r="F51" s="70"/>
      <c r="G51" s="70"/>
      <c r="H51" s="70"/>
      <c r="I51" s="70"/>
      <c r="J51" s="70"/>
      <c r="K51" s="70"/>
      <c r="L51" s="70"/>
      <c r="M51" s="70"/>
      <c r="N51" s="70"/>
      <c r="O51" s="70"/>
      <c r="P51" s="70"/>
      <c r="Q51" s="70"/>
      <c r="R51" s="70"/>
      <c r="S51" s="70"/>
      <c r="T51" s="70"/>
      <c r="U51" s="70"/>
      <c r="V51" s="70"/>
    </row>
    <row r="52" ht="12.0" customHeight="1">
      <c r="A52" s="70"/>
      <c r="B52" s="70"/>
      <c r="C52" s="70"/>
      <c r="D52" s="70"/>
      <c r="E52" s="70"/>
      <c r="F52" s="70"/>
      <c r="G52" s="70"/>
      <c r="H52" s="70"/>
      <c r="I52" s="70"/>
      <c r="J52" s="70"/>
      <c r="K52" s="70"/>
      <c r="L52" s="70"/>
      <c r="M52" s="70"/>
      <c r="N52" s="70"/>
      <c r="O52" s="70"/>
      <c r="P52" s="70"/>
      <c r="Q52" s="70"/>
      <c r="R52" s="70"/>
      <c r="S52" s="70"/>
      <c r="T52" s="70"/>
      <c r="U52" s="70"/>
      <c r="V52" s="70"/>
    </row>
    <row r="53" ht="12.0" customHeight="1">
      <c r="A53" s="70"/>
      <c r="B53" s="70"/>
      <c r="C53" s="70"/>
      <c r="D53" s="70"/>
      <c r="E53" s="70"/>
      <c r="F53" s="70"/>
      <c r="G53" s="70"/>
      <c r="H53" s="70"/>
      <c r="I53" s="70"/>
      <c r="J53" s="70"/>
      <c r="K53" s="70"/>
      <c r="L53" s="70"/>
      <c r="M53" s="70"/>
      <c r="N53" s="70"/>
      <c r="O53" s="70"/>
      <c r="P53" s="70"/>
      <c r="Q53" s="70"/>
      <c r="R53" s="70"/>
      <c r="S53" s="70"/>
      <c r="T53" s="70"/>
      <c r="U53" s="70"/>
      <c r="V53" s="70"/>
    </row>
    <row r="54" ht="12.0" customHeight="1">
      <c r="A54" s="70"/>
      <c r="B54" s="70"/>
      <c r="C54" s="70"/>
      <c r="D54" s="70"/>
      <c r="E54" s="70"/>
      <c r="F54" s="70"/>
      <c r="G54" s="70"/>
      <c r="H54" s="70"/>
      <c r="I54" s="70"/>
      <c r="J54" s="70"/>
      <c r="K54" s="70"/>
      <c r="L54" s="70"/>
      <c r="M54" s="70"/>
      <c r="N54" s="70"/>
      <c r="O54" s="70"/>
      <c r="P54" s="70"/>
      <c r="Q54" s="70"/>
      <c r="R54" s="70"/>
      <c r="S54" s="70"/>
      <c r="T54" s="70"/>
      <c r="U54" s="70"/>
      <c r="V54" s="70"/>
    </row>
    <row r="55" ht="12.0" customHeight="1">
      <c r="A55" s="70"/>
      <c r="B55" s="70"/>
      <c r="C55" s="70"/>
      <c r="D55" s="70"/>
      <c r="E55" s="70"/>
      <c r="F55" s="70"/>
      <c r="G55" s="70"/>
      <c r="H55" s="70"/>
      <c r="I55" s="70"/>
      <c r="J55" s="70"/>
      <c r="K55" s="70"/>
      <c r="L55" s="70"/>
      <c r="M55" s="70"/>
      <c r="N55" s="70"/>
      <c r="O55" s="70"/>
      <c r="P55" s="70"/>
      <c r="Q55" s="70"/>
      <c r="R55" s="70"/>
      <c r="S55" s="70"/>
      <c r="T55" s="70"/>
      <c r="U55" s="70"/>
      <c r="V55" s="70"/>
    </row>
    <row r="56" ht="12.0" customHeight="1">
      <c r="A56" s="70"/>
      <c r="B56" s="70"/>
      <c r="C56" s="70"/>
      <c r="D56" s="70"/>
      <c r="E56" s="70"/>
      <c r="F56" s="70"/>
      <c r="G56" s="70"/>
      <c r="H56" s="70"/>
      <c r="I56" s="70"/>
      <c r="J56" s="70"/>
      <c r="K56" s="70"/>
      <c r="L56" s="70"/>
      <c r="M56" s="70"/>
      <c r="N56" s="70"/>
      <c r="O56" s="70"/>
      <c r="P56" s="70"/>
      <c r="Q56" s="70"/>
      <c r="R56" s="70"/>
      <c r="S56" s="70"/>
      <c r="T56" s="70"/>
      <c r="U56" s="70"/>
      <c r="V56" s="70"/>
    </row>
    <row r="57" ht="12.0" customHeight="1">
      <c r="A57" s="70"/>
      <c r="B57" s="70"/>
      <c r="C57" s="70"/>
      <c r="D57" s="70"/>
      <c r="E57" s="70"/>
      <c r="F57" s="70"/>
      <c r="G57" s="70"/>
      <c r="H57" s="70"/>
      <c r="I57" s="70"/>
      <c r="J57" s="70"/>
      <c r="K57" s="70"/>
      <c r="L57" s="70"/>
      <c r="M57" s="70"/>
      <c r="N57" s="70"/>
      <c r="O57" s="70"/>
      <c r="P57" s="70"/>
      <c r="Q57" s="70"/>
      <c r="R57" s="70"/>
      <c r="S57" s="70"/>
      <c r="T57" s="70"/>
      <c r="U57" s="70"/>
      <c r="V57" s="70"/>
    </row>
    <row r="58" ht="12.0" customHeight="1">
      <c r="A58" s="70"/>
      <c r="B58" s="70"/>
      <c r="C58" s="70"/>
      <c r="D58" s="70"/>
      <c r="E58" s="70"/>
      <c r="F58" s="70"/>
      <c r="G58" s="70"/>
      <c r="H58" s="70"/>
      <c r="I58" s="70"/>
      <c r="J58" s="70"/>
      <c r="K58" s="70"/>
      <c r="L58" s="70"/>
      <c r="M58" s="70"/>
      <c r="N58" s="70"/>
      <c r="O58" s="70"/>
      <c r="P58" s="70"/>
      <c r="Q58" s="70"/>
      <c r="R58" s="70"/>
      <c r="S58" s="70"/>
      <c r="T58" s="70"/>
      <c r="U58" s="70"/>
      <c r="V58" s="70"/>
    </row>
    <row r="59" ht="12.0" customHeight="1">
      <c r="A59" s="70"/>
      <c r="B59" s="70"/>
      <c r="C59" s="70"/>
      <c r="D59" s="70"/>
      <c r="E59" s="70"/>
      <c r="F59" s="70"/>
      <c r="G59" s="70"/>
      <c r="H59" s="70"/>
      <c r="I59" s="70"/>
      <c r="J59" s="70"/>
      <c r="K59" s="70"/>
      <c r="L59" s="70"/>
      <c r="M59" s="70"/>
      <c r="N59" s="70"/>
      <c r="O59" s="70"/>
      <c r="P59" s="70"/>
      <c r="Q59" s="70"/>
      <c r="R59" s="70"/>
      <c r="S59" s="70"/>
      <c r="T59" s="70"/>
      <c r="U59" s="70"/>
      <c r="V59" s="70"/>
    </row>
    <row r="60" ht="12.0" customHeight="1">
      <c r="A60" s="70"/>
      <c r="B60" s="70"/>
      <c r="C60" s="70"/>
      <c r="D60" s="70"/>
      <c r="E60" s="70"/>
      <c r="F60" s="70"/>
      <c r="G60" s="70"/>
      <c r="H60" s="70"/>
      <c r="I60" s="70"/>
      <c r="J60" s="70"/>
      <c r="K60" s="70"/>
      <c r="L60" s="70"/>
      <c r="M60" s="70"/>
      <c r="N60" s="70"/>
      <c r="O60" s="70"/>
      <c r="P60" s="70"/>
      <c r="Q60" s="70"/>
      <c r="R60" s="70"/>
      <c r="S60" s="70"/>
      <c r="T60" s="70"/>
      <c r="U60" s="70"/>
      <c r="V60" s="70"/>
    </row>
    <row r="61" ht="12.0" customHeight="1">
      <c r="A61" s="70"/>
      <c r="B61" s="70"/>
      <c r="C61" s="70"/>
      <c r="D61" s="70"/>
      <c r="E61" s="70"/>
      <c r="F61" s="70"/>
      <c r="G61" s="70"/>
      <c r="H61" s="70"/>
      <c r="I61" s="70"/>
      <c r="J61" s="70"/>
      <c r="K61" s="70"/>
      <c r="L61" s="70"/>
      <c r="M61" s="70"/>
      <c r="N61" s="70"/>
      <c r="O61" s="70"/>
      <c r="P61" s="70"/>
      <c r="Q61" s="70"/>
      <c r="R61" s="70"/>
      <c r="S61" s="70"/>
      <c r="T61" s="70"/>
      <c r="U61" s="70"/>
      <c r="V61" s="70"/>
    </row>
    <row r="62" ht="12.0" customHeight="1">
      <c r="A62" s="70"/>
      <c r="B62" s="70"/>
      <c r="C62" s="70"/>
      <c r="D62" s="70"/>
      <c r="E62" s="70"/>
      <c r="F62" s="70"/>
      <c r="G62" s="70"/>
      <c r="H62" s="70"/>
      <c r="I62" s="70"/>
      <c r="J62" s="70"/>
      <c r="K62" s="70"/>
      <c r="L62" s="70"/>
      <c r="M62" s="70"/>
      <c r="N62" s="70"/>
      <c r="O62" s="70"/>
      <c r="P62" s="70"/>
      <c r="Q62" s="70"/>
      <c r="R62" s="70"/>
      <c r="S62" s="70"/>
      <c r="T62" s="70"/>
      <c r="U62" s="70"/>
      <c r="V62" s="70"/>
    </row>
    <row r="63" ht="12.0" customHeight="1">
      <c r="A63" s="70"/>
      <c r="B63" s="70"/>
      <c r="C63" s="70"/>
      <c r="D63" s="70"/>
      <c r="E63" s="70"/>
      <c r="F63" s="70"/>
      <c r="G63" s="70"/>
      <c r="H63" s="70"/>
      <c r="I63" s="70"/>
      <c r="J63" s="70"/>
      <c r="K63" s="70"/>
      <c r="L63" s="70"/>
      <c r="M63" s="70"/>
      <c r="N63" s="70"/>
      <c r="O63" s="70"/>
      <c r="P63" s="70"/>
      <c r="Q63" s="70"/>
      <c r="R63" s="70"/>
      <c r="S63" s="70"/>
      <c r="T63" s="70"/>
      <c r="U63" s="70"/>
      <c r="V63" s="70"/>
    </row>
    <row r="64" ht="12.0" customHeight="1">
      <c r="A64" s="70"/>
      <c r="B64" s="70"/>
      <c r="C64" s="70"/>
      <c r="D64" s="70"/>
      <c r="E64" s="70"/>
      <c r="F64" s="70"/>
      <c r="G64" s="70"/>
      <c r="H64" s="70"/>
      <c r="I64" s="70"/>
      <c r="J64" s="70"/>
      <c r="K64" s="70"/>
      <c r="L64" s="70"/>
      <c r="M64" s="70"/>
      <c r="N64" s="70"/>
      <c r="O64" s="70"/>
      <c r="P64" s="70"/>
      <c r="Q64" s="70"/>
      <c r="R64" s="70"/>
      <c r="S64" s="70"/>
      <c r="T64" s="70"/>
      <c r="U64" s="70"/>
      <c r="V64" s="70"/>
    </row>
    <row r="65" ht="12.0" customHeight="1">
      <c r="A65" s="70"/>
      <c r="B65" s="70"/>
      <c r="C65" s="70"/>
      <c r="D65" s="70"/>
      <c r="E65" s="70"/>
      <c r="F65" s="70"/>
      <c r="G65" s="70"/>
      <c r="H65" s="70"/>
      <c r="I65" s="70"/>
      <c r="J65" s="70"/>
      <c r="K65" s="70"/>
      <c r="L65" s="70"/>
      <c r="M65" s="70"/>
      <c r="N65" s="70"/>
      <c r="O65" s="70"/>
      <c r="P65" s="70"/>
      <c r="Q65" s="70"/>
      <c r="R65" s="70"/>
      <c r="S65" s="70"/>
      <c r="T65" s="70"/>
      <c r="U65" s="70"/>
      <c r="V65" s="70"/>
    </row>
    <row r="66" ht="12.0" customHeight="1">
      <c r="A66" s="70"/>
      <c r="B66" s="70"/>
      <c r="C66" s="70"/>
      <c r="D66" s="70"/>
      <c r="E66" s="70"/>
      <c r="F66" s="70"/>
      <c r="G66" s="70"/>
      <c r="H66" s="70"/>
      <c r="I66" s="70"/>
      <c r="J66" s="70"/>
      <c r="K66" s="70"/>
      <c r="L66" s="70"/>
      <c r="M66" s="70"/>
      <c r="N66" s="70"/>
      <c r="O66" s="70"/>
      <c r="P66" s="70"/>
      <c r="Q66" s="70"/>
      <c r="R66" s="70"/>
      <c r="S66" s="70"/>
      <c r="T66" s="70"/>
      <c r="U66" s="70"/>
      <c r="V66" s="70"/>
    </row>
    <row r="67" ht="12.0" customHeight="1">
      <c r="A67" s="70"/>
      <c r="B67" s="70"/>
      <c r="C67" s="70"/>
      <c r="D67" s="70"/>
      <c r="E67" s="70"/>
      <c r="F67" s="70"/>
      <c r="G67" s="70"/>
      <c r="H67" s="70"/>
      <c r="I67" s="70"/>
      <c r="J67" s="70"/>
      <c r="K67" s="70"/>
      <c r="L67" s="70"/>
      <c r="M67" s="70"/>
      <c r="N67" s="70"/>
      <c r="O67" s="70"/>
      <c r="P67" s="70"/>
      <c r="Q67" s="70"/>
      <c r="R67" s="70"/>
      <c r="S67" s="70"/>
      <c r="T67" s="70"/>
      <c r="U67" s="70"/>
      <c r="V67" s="70"/>
    </row>
    <row r="68" ht="12.0" customHeight="1">
      <c r="A68" s="70"/>
      <c r="B68" s="70"/>
      <c r="C68" s="70"/>
      <c r="D68" s="70"/>
      <c r="E68" s="70"/>
      <c r="F68" s="70"/>
      <c r="G68" s="70"/>
      <c r="H68" s="70"/>
      <c r="I68" s="70"/>
      <c r="J68" s="70"/>
      <c r="K68" s="70"/>
      <c r="L68" s="70"/>
      <c r="M68" s="70"/>
      <c r="N68" s="70"/>
      <c r="O68" s="70"/>
      <c r="P68" s="70"/>
      <c r="Q68" s="70"/>
      <c r="R68" s="70"/>
      <c r="S68" s="70"/>
      <c r="T68" s="70"/>
      <c r="U68" s="70"/>
      <c r="V68" s="70"/>
    </row>
    <row r="69" ht="12.0" customHeight="1">
      <c r="A69" s="70"/>
      <c r="B69" s="70"/>
      <c r="C69" s="70"/>
      <c r="D69" s="70"/>
      <c r="E69" s="70"/>
      <c r="F69" s="70"/>
      <c r="G69" s="70"/>
      <c r="H69" s="70"/>
      <c r="I69" s="70"/>
      <c r="J69" s="70"/>
      <c r="K69" s="70"/>
      <c r="L69" s="70"/>
      <c r="M69" s="70"/>
      <c r="N69" s="70"/>
      <c r="O69" s="70"/>
      <c r="P69" s="70"/>
      <c r="Q69" s="70"/>
      <c r="R69" s="70"/>
      <c r="S69" s="70"/>
      <c r="T69" s="70"/>
      <c r="U69" s="70"/>
      <c r="V69" s="70"/>
    </row>
    <row r="70" ht="12.0" customHeight="1">
      <c r="A70" s="70"/>
      <c r="B70" s="70"/>
      <c r="C70" s="70"/>
      <c r="D70" s="70"/>
      <c r="E70" s="70"/>
      <c r="F70" s="70"/>
      <c r="G70" s="70"/>
      <c r="H70" s="70"/>
      <c r="I70" s="70"/>
      <c r="J70" s="70"/>
      <c r="K70" s="70"/>
      <c r="L70" s="70"/>
      <c r="M70" s="70"/>
      <c r="N70" s="70"/>
      <c r="O70" s="70"/>
      <c r="P70" s="70"/>
      <c r="Q70" s="70"/>
      <c r="R70" s="70"/>
      <c r="S70" s="70"/>
      <c r="T70" s="70"/>
      <c r="U70" s="70"/>
      <c r="V70" s="70"/>
    </row>
    <row r="71" ht="12.0" customHeight="1">
      <c r="A71" s="70"/>
      <c r="B71" s="70"/>
      <c r="C71" s="70"/>
      <c r="D71" s="70"/>
      <c r="E71" s="70"/>
      <c r="F71" s="70"/>
      <c r="G71" s="70"/>
      <c r="H71" s="70"/>
      <c r="I71" s="70"/>
      <c r="J71" s="70"/>
      <c r="K71" s="70"/>
      <c r="L71" s="70"/>
      <c r="M71" s="70"/>
      <c r="N71" s="70"/>
      <c r="O71" s="70"/>
      <c r="P71" s="70"/>
      <c r="Q71" s="70"/>
      <c r="R71" s="70"/>
      <c r="S71" s="70"/>
      <c r="T71" s="70"/>
      <c r="U71" s="70"/>
      <c r="V71" s="70"/>
    </row>
    <row r="72" ht="12.0" customHeight="1">
      <c r="A72" s="70"/>
      <c r="B72" s="70"/>
      <c r="C72" s="70"/>
      <c r="D72" s="70"/>
      <c r="E72" s="70"/>
      <c r="F72" s="70"/>
      <c r="G72" s="70"/>
      <c r="H72" s="70"/>
      <c r="I72" s="70"/>
      <c r="J72" s="70"/>
      <c r="K72" s="70"/>
      <c r="L72" s="70"/>
      <c r="M72" s="70"/>
      <c r="N72" s="70"/>
      <c r="O72" s="70"/>
      <c r="P72" s="70"/>
      <c r="Q72" s="70"/>
      <c r="R72" s="70"/>
      <c r="S72" s="70"/>
      <c r="T72" s="70"/>
      <c r="U72" s="70"/>
      <c r="V72" s="70"/>
    </row>
    <row r="73" ht="12.0" customHeight="1">
      <c r="A73" s="70"/>
      <c r="B73" s="70"/>
      <c r="C73" s="70"/>
      <c r="D73" s="70"/>
      <c r="E73" s="70"/>
      <c r="F73" s="70"/>
      <c r="G73" s="70"/>
      <c r="H73" s="70"/>
      <c r="I73" s="70"/>
      <c r="J73" s="70"/>
      <c r="K73" s="70"/>
      <c r="L73" s="70"/>
      <c r="M73" s="70"/>
      <c r="N73" s="70"/>
      <c r="O73" s="70"/>
      <c r="P73" s="70"/>
      <c r="Q73" s="70"/>
      <c r="R73" s="70"/>
      <c r="S73" s="70"/>
      <c r="T73" s="70"/>
      <c r="U73" s="70"/>
      <c r="V73" s="70"/>
    </row>
    <row r="74" ht="12.0" customHeight="1">
      <c r="A74" s="70"/>
      <c r="B74" s="70"/>
      <c r="C74" s="70"/>
      <c r="D74" s="70"/>
      <c r="E74" s="70"/>
      <c r="F74" s="70"/>
      <c r="G74" s="70"/>
      <c r="H74" s="70"/>
      <c r="I74" s="70"/>
      <c r="J74" s="70"/>
      <c r="K74" s="70"/>
      <c r="L74" s="70"/>
      <c r="M74" s="70"/>
      <c r="N74" s="70"/>
      <c r="O74" s="70"/>
      <c r="P74" s="70"/>
      <c r="Q74" s="70"/>
      <c r="R74" s="70"/>
      <c r="S74" s="70"/>
      <c r="T74" s="70"/>
      <c r="U74" s="70"/>
      <c r="V74" s="70"/>
    </row>
    <row r="75" ht="12.0" customHeight="1">
      <c r="A75" s="70"/>
      <c r="B75" s="70"/>
      <c r="C75" s="70"/>
      <c r="D75" s="70"/>
      <c r="E75" s="70"/>
      <c r="F75" s="70"/>
      <c r="G75" s="70"/>
      <c r="H75" s="70"/>
      <c r="I75" s="70"/>
      <c r="J75" s="70"/>
      <c r="K75" s="70"/>
      <c r="L75" s="70"/>
      <c r="M75" s="70"/>
      <c r="N75" s="70"/>
      <c r="O75" s="70"/>
      <c r="P75" s="70"/>
      <c r="Q75" s="70"/>
      <c r="R75" s="70"/>
      <c r="S75" s="70"/>
      <c r="T75" s="70"/>
      <c r="U75" s="70"/>
      <c r="V75" s="70"/>
    </row>
    <row r="76" ht="12.0" customHeight="1">
      <c r="A76" s="70"/>
      <c r="B76" s="70"/>
      <c r="C76" s="70"/>
      <c r="D76" s="70"/>
      <c r="E76" s="70"/>
      <c r="F76" s="70"/>
      <c r="G76" s="70"/>
      <c r="H76" s="70"/>
      <c r="I76" s="70"/>
      <c r="J76" s="70"/>
      <c r="K76" s="70"/>
      <c r="L76" s="70"/>
      <c r="M76" s="70"/>
      <c r="N76" s="70"/>
      <c r="O76" s="70"/>
      <c r="P76" s="70"/>
      <c r="Q76" s="70"/>
      <c r="R76" s="70"/>
      <c r="S76" s="70"/>
      <c r="T76" s="70"/>
      <c r="U76" s="70"/>
      <c r="V76" s="70"/>
    </row>
    <row r="77" ht="12.0" customHeight="1">
      <c r="A77" s="70"/>
      <c r="B77" s="70"/>
      <c r="C77" s="70"/>
      <c r="D77" s="70"/>
      <c r="E77" s="70"/>
      <c r="F77" s="70"/>
      <c r="G77" s="70"/>
      <c r="H77" s="70"/>
      <c r="I77" s="70"/>
      <c r="J77" s="70"/>
      <c r="K77" s="70"/>
      <c r="L77" s="70"/>
      <c r="M77" s="70"/>
      <c r="N77" s="70"/>
      <c r="O77" s="70"/>
      <c r="P77" s="70"/>
      <c r="Q77" s="70"/>
      <c r="R77" s="70"/>
      <c r="S77" s="70"/>
      <c r="T77" s="70"/>
      <c r="U77" s="70"/>
      <c r="V77" s="70"/>
    </row>
    <row r="78" ht="12.0" customHeight="1">
      <c r="A78" s="70"/>
      <c r="B78" s="70"/>
      <c r="C78" s="70"/>
      <c r="D78" s="70"/>
      <c r="E78" s="70"/>
      <c r="F78" s="70"/>
      <c r="G78" s="70"/>
      <c r="H78" s="70"/>
      <c r="I78" s="70"/>
      <c r="J78" s="70"/>
      <c r="K78" s="70"/>
      <c r="L78" s="70"/>
      <c r="M78" s="70"/>
      <c r="N78" s="70"/>
      <c r="O78" s="70"/>
      <c r="P78" s="70"/>
      <c r="Q78" s="70"/>
      <c r="R78" s="70"/>
      <c r="S78" s="70"/>
      <c r="T78" s="70"/>
      <c r="U78" s="70"/>
      <c r="V78" s="70"/>
    </row>
    <row r="79" ht="12.0" customHeight="1">
      <c r="A79" s="70"/>
      <c r="B79" s="70"/>
      <c r="C79" s="70"/>
      <c r="D79" s="70"/>
      <c r="E79" s="70"/>
      <c r="F79" s="70"/>
      <c r="G79" s="70"/>
      <c r="H79" s="70"/>
      <c r="I79" s="70"/>
      <c r="J79" s="70"/>
      <c r="K79" s="70"/>
      <c r="L79" s="70"/>
      <c r="M79" s="70"/>
      <c r="N79" s="70"/>
      <c r="O79" s="70"/>
      <c r="P79" s="70"/>
      <c r="Q79" s="70"/>
      <c r="R79" s="70"/>
      <c r="S79" s="70"/>
      <c r="T79" s="70"/>
      <c r="U79" s="70"/>
      <c r="V79" s="70"/>
    </row>
    <row r="80" ht="12.0" customHeight="1">
      <c r="A80" s="70"/>
      <c r="B80" s="70"/>
      <c r="C80" s="70"/>
      <c r="D80" s="70"/>
      <c r="E80" s="70"/>
      <c r="F80" s="70"/>
      <c r="G80" s="70"/>
      <c r="H80" s="70"/>
      <c r="I80" s="70"/>
      <c r="J80" s="70"/>
      <c r="K80" s="70"/>
      <c r="L80" s="70"/>
      <c r="M80" s="70"/>
      <c r="N80" s="70"/>
      <c r="O80" s="70"/>
      <c r="P80" s="70"/>
      <c r="Q80" s="70"/>
      <c r="R80" s="70"/>
      <c r="S80" s="70"/>
      <c r="T80" s="70"/>
      <c r="U80" s="70"/>
      <c r="V80" s="70"/>
    </row>
    <row r="81" ht="12.0" customHeight="1">
      <c r="A81" s="70"/>
      <c r="B81" s="70"/>
      <c r="C81" s="70"/>
      <c r="D81" s="70"/>
      <c r="E81" s="70"/>
      <c r="F81" s="70"/>
      <c r="G81" s="70"/>
      <c r="H81" s="70"/>
      <c r="I81" s="70"/>
      <c r="J81" s="70"/>
      <c r="K81" s="70"/>
      <c r="L81" s="70"/>
      <c r="M81" s="70"/>
      <c r="N81" s="70"/>
      <c r="O81" s="70"/>
      <c r="P81" s="70"/>
      <c r="Q81" s="70"/>
      <c r="R81" s="70"/>
      <c r="S81" s="70"/>
      <c r="T81" s="70"/>
      <c r="U81" s="70"/>
      <c r="V81" s="70"/>
    </row>
    <row r="82" ht="12.0" customHeight="1">
      <c r="A82" s="70"/>
      <c r="B82" s="70"/>
      <c r="C82" s="70"/>
      <c r="D82" s="70"/>
      <c r="E82" s="70"/>
      <c r="F82" s="70"/>
      <c r="G82" s="70"/>
      <c r="H82" s="70"/>
      <c r="I82" s="70"/>
      <c r="J82" s="70"/>
      <c r="K82" s="70"/>
      <c r="L82" s="70"/>
      <c r="M82" s="70"/>
      <c r="N82" s="70"/>
      <c r="O82" s="70"/>
      <c r="P82" s="70"/>
      <c r="Q82" s="70"/>
      <c r="R82" s="70"/>
      <c r="S82" s="70"/>
      <c r="T82" s="70"/>
      <c r="U82" s="70"/>
      <c r="V82" s="70"/>
    </row>
    <row r="83" ht="12.0" customHeight="1">
      <c r="A83" s="70"/>
      <c r="B83" s="70"/>
      <c r="C83" s="70"/>
      <c r="D83" s="70"/>
      <c r="E83" s="70"/>
      <c r="F83" s="70"/>
      <c r="G83" s="70"/>
      <c r="H83" s="70"/>
      <c r="I83" s="70"/>
      <c r="J83" s="70"/>
      <c r="K83" s="70"/>
      <c r="L83" s="70"/>
      <c r="M83" s="70"/>
      <c r="N83" s="70"/>
      <c r="O83" s="70"/>
      <c r="P83" s="70"/>
      <c r="Q83" s="70"/>
      <c r="R83" s="70"/>
      <c r="S83" s="70"/>
      <c r="T83" s="70"/>
      <c r="U83" s="70"/>
      <c r="V83" s="70"/>
    </row>
    <row r="84" ht="12.0" customHeight="1">
      <c r="A84" s="70"/>
      <c r="B84" s="70"/>
      <c r="C84" s="70"/>
      <c r="D84" s="70"/>
      <c r="E84" s="70"/>
      <c r="F84" s="70"/>
      <c r="G84" s="70"/>
      <c r="H84" s="70"/>
      <c r="I84" s="70"/>
      <c r="J84" s="70"/>
      <c r="K84" s="70"/>
      <c r="L84" s="70"/>
      <c r="M84" s="70"/>
      <c r="N84" s="70"/>
      <c r="O84" s="70"/>
      <c r="P84" s="70"/>
      <c r="Q84" s="70"/>
      <c r="R84" s="70"/>
      <c r="S84" s="70"/>
      <c r="T84" s="70"/>
      <c r="U84" s="70"/>
      <c r="V84" s="70"/>
    </row>
    <row r="85" ht="12.0" customHeight="1">
      <c r="A85" s="70"/>
      <c r="B85" s="70"/>
      <c r="C85" s="70"/>
      <c r="D85" s="70"/>
      <c r="E85" s="70"/>
      <c r="F85" s="70"/>
      <c r="G85" s="70"/>
      <c r="H85" s="70"/>
      <c r="I85" s="70"/>
      <c r="J85" s="70"/>
      <c r="K85" s="70"/>
      <c r="L85" s="70"/>
      <c r="M85" s="70"/>
      <c r="N85" s="70"/>
      <c r="O85" s="70"/>
      <c r="P85" s="70"/>
      <c r="Q85" s="70"/>
      <c r="R85" s="70"/>
      <c r="S85" s="70"/>
      <c r="T85" s="70"/>
      <c r="U85" s="70"/>
      <c r="V85" s="70"/>
    </row>
    <row r="86" ht="12.0" customHeight="1">
      <c r="A86" s="70"/>
      <c r="B86" s="70"/>
      <c r="C86" s="70"/>
      <c r="D86" s="70"/>
      <c r="E86" s="70"/>
      <c r="F86" s="70"/>
      <c r="G86" s="70"/>
      <c r="H86" s="70"/>
      <c r="I86" s="70"/>
      <c r="J86" s="70"/>
      <c r="K86" s="70"/>
      <c r="L86" s="70"/>
      <c r="M86" s="70"/>
      <c r="N86" s="70"/>
      <c r="O86" s="70"/>
      <c r="P86" s="70"/>
      <c r="Q86" s="70"/>
      <c r="R86" s="70"/>
      <c r="S86" s="70"/>
      <c r="T86" s="70"/>
      <c r="U86" s="70"/>
      <c r="V86" s="70"/>
    </row>
    <row r="87" ht="12.0" customHeight="1">
      <c r="A87" s="70"/>
      <c r="B87" s="70"/>
      <c r="C87" s="70"/>
      <c r="D87" s="70"/>
      <c r="E87" s="70"/>
      <c r="F87" s="70"/>
      <c r="G87" s="70"/>
      <c r="H87" s="70"/>
      <c r="I87" s="70"/>
      <c r="J87" s="70"/>
      <c r="K87" s="70"/>
      <c r="L87" s="70"/>
      <c r="M87" s="70"/>
      <c r="N87" s="70"/>
      <c r="O87" s="70"/>
      <c r="P87" s="70"/>
      <c r="Q87" s="70"/>
      <c r="R87" s="70"/>
      <c r="S87" s="70"/>
      <c r="T87" s="70"/>
      <c r="U87" s="70"/>
      <c r="V87" s="70"/>
    </row>
    <row r="88" ht="12.0" customHeight="1">
      <c r="A88" s="70"/>
      <c r="B88" s="70"/>
      <c r="C88" s="70"/>
      <c r="D88" s="70"/>
      <c r="E88" s="70"/>
      <c r="F88" s="70"/>
      <c r="G88" s="70"/>
      <c r="H88" s="70"/>
      <c r="I88" s="70"/>
      <c r="J88" s="70"/>
      <c r="K88" s="70"/>
      <c r="L88" s="70"/>
      <c r="M88" s="70"/>
      <c r="N88" s="70"/>
      <c r="O88" s="70"/>
      <c r="P88" s="70"/>
      <c r="Q88" s="70"/>
      <c r="R88" s="70"/>
      <c r="S88" s="70"/>
      <c r="T88" s="70"/>
      <c r="U88" s="70"/>
      <c r="V88" s="70"/>
    </row>
    <row r="89" ht="12.0" customHeight="1">
      <c r="A89" s="70"/>
      <c r="B89" s="70"/>
      <c r="C89" s="70"/>
      <c r="D89" s="70"/>
      <c r="E89" s="70"/>
      <c r="F89" s="70"/>
      <c r="G89" s="70"/>
      <c r="H89" s="70"/>
      <c r="I89" s="70"/>
      <c r="J89" s="70"/>
      <c r="K89" s="70"/>
      <c r="L89" s="70"/>
      <c r="M89" s="70"/>
      <c r="N89" s="70"/>
      <c r="O89" s="70"/>
      <c r="P89" s="70"/>
      <c r="Q89" s="70"/>
      <c r="R89" s="70"/>
      <c r="S89" s="70"/>
      <c r="T89" s="70"/>
      <c r="U89" s="70"/>
      <c r="V89" s="70"/>
    </row>
    <row r="90" ht="12.0" customHeight="1">
      <c r="A90" s="70"/>
      <c r="B90" s="70"/>
      <c r="C90" s="70"/>
      <c r="D90" s="70"/>
      <c r="E90" s="70"/>
      <c r="F90" s="70"/>
      <c r="G90" s="70"/>
      <c r="H90" s="70"/>
      <c r="I90" s="70"/>
      <c r="J90" s="70"/>
      <c r="K90" s="70"/>
      <c r="L90" s="70"/>
      <c r="M90" s="70"/>
      <c r="N90" s="70"/>
      <c r="O90" s="70"/>
      <c r="P90" s="70"/>
      <c r="Q90" s="70"/>
      <c r="R90" s="70"/>
      <c r="S90" s="70"/>
      <c r="T90" s="70"/>
      <c r="U90" s="70"/>
      <c r="V90" s="70"/>
    </row>
    <row r="91" ht="12.0" customHeight="1">
      <c r="A91" s="70"/>
      <c r="B91" s="70"/>
      <c r="C91" s="70"/>
      <c r="D91" s="70"/>
      <c r="E91" s="70"/>
      <c r="F91" s="70"/>
      <c r="G91" s="70"/>
      <c r="H91" s="70"/>
      <c r="I91" s="70"/>
      <c r="J91" s="70"/>
      <c r="K91" s="70"/>
      <c r="L91" s="70"/>
      <c r="M91" s="70"/>
      <c r="N91" s="70"/>
      <c r="O91" s="70"/>
      <c r="P91" s="70"/>
      <c r="Q91" s="70"/>
      <c r="R91" s="70"/>
      <c r="S91" s="70"/>
      <c r="T91" s="70"/>
      <c r="U91" s="70"/>
      <c r="V91" s="70"/>
    </row>
    <row r="92" ht="12.0" customHeight="1">
      <c r="A92" s="70"/>
      <c r="B92" s="70"/>
      <c r="C92" s="70"/>
      <c r="D92" s="70"/>
      <c r="E92" s="70"/>
      <c r="F92" s="70"/>
      <c r="G92" s="70"/>
      <c r="H92" s="70"/>
      <c r="I92" s="70"/>
      <c r="J92" s="70"/>
      <c r="K92" s="70"/>
      <c r="L92" s="70"/>
      <c r="M92" s="70"/>
      <c r="N92" s="70"/>
      <c r="O92" s="70"/>
      <c r="P92" s="70"/>
      <c r="Q92" s="70"/>
      <c r="R92" s="70"/>
      <c r="S92" s="70"/>
      <c r="T92" s="70"/>
      <c r="U92" s="70"/>
      <c r="V92" s="70"/>
    </row>
    <row r="93" ht="12.0" customHeight="1">
      <c r="A93" s="70"/>
      <c r="B93" s="70"/>
      <c r="C93" s="70"/>
      <c r="D93" s="70"/>
      <c r="E93" s="70"/>
      <c r="F93" s="70"/>
      <c r="G93" s="70"/>
      <c r="H93" s="70"/>
      <c r="I93" s="70"/>
      <c r="J93" s="70"/>
      <c r="K93" s="70"/>
      <c r="L93" s="70"/>
      <c r="M93" s="70"/>
      <c r="N93" s="70"/>
      <c r="O93" s="70"/>
      <c r="P93" s="70"/>
      <c r="Q93" s="70"/>
      <c r="R93" s="70"/>
      <c r="S93" s="70"/>
      <c r="T93" s="70"/>
      <c r="U93" s="70"/>
      <c r="V93" s="70"/>
    </row>
    <row r="94" ht="12.0" customHeight="1">
      <c r="A94" s="70"/>
      <c r="B94" s="70"/>
      <c r="C94" s="70"/>
      <c r="D94" s="70"/>
      <c r="E94" s="70"/>
      <c r="F94" s="70"/>
      <c r="G94" s="70"/>
      <c r="H94" s="70"/>
      <c r="I94" s="70"/>
      <c r="J94" s="70"/>
      <c r="K94" s="70"/>
      <c r="L94" s="70"/>
      <c r="M94" s="70"/>
      <c r="N94" s="70"/>
      <c r="O94" s="70"/>
      <c r="P94" s="70"/>
      <c r="Q94" s="70"/>
      <c r="R94" s="70"/>
      <c r="S94" s="70"/>
      <c r="T94" s="70"/>
      <c r="U94" s="70"/>
      <c r="V94" s="70"/>
    </row>
    <row r="95" ht="12.0" customHeight="1">
      <c r="A95" s="70"/>
      <c r="B95" s="70"/>
      <c r="C95" s="70"/>
      <c r="D95" s="70"/>
      <c r="E95" s="70"/>
      <c r="F95" s="70"/>
      <c r="G95" s="70"/>
      <c r="H95" s="70"/>
      <c r="I95" s="70"/>
      <c r="J95" s="70"/>
      <c r="K95" s="70"/>
      <c r="L95" s="70"/>
      <c r="M95" s="70"/>
      <c r="N95" s="70"/>
      <c r="O95" s="70"/>
      <c r="P95" s="70"/>
      <c r="Q95" s="70"/>
      <c r="R95" s="70"/>
      <c r="S95" s="70"/>
      <c r="T95" s="70"/>
      <c r="U95" s="70"/>
      <c r="V95" s="70"/>
    </row>
    <row r="96" ht="12.0" customHeight="1">
      <c r="A96" s="70"/>
      <c r="B96" s="70"/>
      <c r="C96" s="70"/>
      <c r="D96" s="70"/>
      <c r="E96" s="70"/>
      <c r="F96" s="70"/>
      <c r="G96" s="70"/>
      <c r="H96" s="70"/>
      <c r="I96" s="70"/>
      <c r="J96" s="70"/>
      <c r="K96" s="70"/>
      <c r="L96" s="70"/>
      <c r="M96" s="70"/>
      <c r="N96" s="70"/>
      <c r="O96" s="70"/>
      <c r="P96" s="70"/>
      <c r="Q96" s="70"/>
      <c r="R96" s="70"/>
      <c r="S96" s="70"/>
      <c r="T96" s="70"/>
      <c r="U96" s="70"/>
      <c r="V96" s="70"/>
    </row>
    <row r="97" ht="12.0" customHeight="1">
      <c r="A97" s="70"/>
      <c r="B97" s="70"/>
      <c r="C97" s="70"/>
      <c r="D97" s="70"/>
      <c r="E97" s="70"/>
      <c r="F97" s="70"/>
      <c r="G97" s="70"/>
      <c r="H97" s="70"/>
      <c r="I97" s="70"/>
      <c r="J97" s="70"/>
      <c r="K97" s="70"/>
      <c r="L97" s="70"/>
      <c r="M97" s="70"/>
      <c r="N97" s="70"/>
      <c r="O97" s="70"/>
      <c r="P97" s="70"/>
      <c r="Q97" s="70"/>
      <c r="R97" s="70"/>
      <c r="S97" s="70"/>
      <c r="T97" s="70"/>
      <c r="U97" s="70"/>
      <c r="V97" s="70"/>
    </row>
    <row r="98" ht="12.0" customHeight="1">
      <c r="A98" s="70"/>
      <c r="B98" s="70"/>
      <c r="C98" s="70"/>
      <c r="D98" s="70"/>
      <c r="E98" s="70"/>
      <c r="F98" s="70"/>
      <c r="G98" s="70"/>
      <c r="H98" s="70"/>
      <c r="I98" s="70"/>
      <c r="J98" s="70"/>
      <c r="K98" s="70"/>
      <c r="L98" s="70"/>
      <c r="M98" s="70"/>
      <c r="N98" s="70"/>
      <c r="O98" s="70"/>
      <c r="P98" s="70"/>
      <c r="Q98" s="70"/>
      <c r="R98" s="70"/>
      <c r="S98" s="70"/>
      <c r="T98" s="70"/>
      <c r="U98" s="70"/>
      <c r="V98" s="70"/>
    </row>
    <row r="99" ht="12.0" customHeight="1">
      <c r="A99" s="70"/>
      <c r="B99" s="70"/>
      <c r="C99" s="70"/>
      <c r="D99" s="70"/>
      <c r="E99" s="70"/>
      <c r="F99" s="70"/>
      <c r="G99" s="70"/>
      <c r="H99" s="70"/>
      <c r="I99" s="70"/>
      <c r="J99" s="70"/>
      <c r="K99" s="70"/>
      <c r="L99" s="70"/>
      <c r="M99" s="70"/>
      <c r="N99" s="70"/>
      <c r="O99" s="70"/>
      <c r="P99" s="70"/>
      <c r="Q99" s="70"/>
      <c r="R99" s="70"/>
      <c r="S99" s="70"/>
      <c r="T99" s="70"/>
      <c r="U99" s="70"/>
      <c r="V99" s="70"/>
    </row>
    <row r="100" ht="12.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row>
    <row r="101" ht="12.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row>
    <row r="102" ht="12.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row>
    <row r="103" ht="12.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row>
    <row r="104" ht="12.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row>
    <row r="105" ht="12.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row>
    <row r="106" ht="12.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row>
    <row r="107" ht="12.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row>
    <row r="108" ht="12.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row>
    <row r="109" ht="12.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row>
    <row r="110" ht="12.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row>
    <row r="111" ht="12.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row>
    <row r="112" ht="12.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row>
    <row r="113" ht="12.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row>
    <row r="114" ht="12.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row>
    <row r="115" ht="12.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row>
    <row r="116" ht="12.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row>
    <row r="117" ht="12.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row>
    <row r="118" ht="12.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row>
    <row r="119" ht="12.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row>
    <row r="120" ht="12.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row>
    <row r="121" ht="12.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row>
    <row r="122" ht="12.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row>
    <row r="123" ht="12.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row>
    <row r="124" ht="12.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row>
    <row r="125" ht="12.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row>
    <row r="126" ht="12.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row>
    <row r="127" ht="12.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row>
    <row r="128" ht="12.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row>
    <row r="129" ht="12.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row>
    <row r="130" ht="12.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row>
    <row r="131" ht="12.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row>
    <row r="132" ht="12.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row>
    <row r="133" ht="12.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row>
    <row r="134" ht="12.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row>
    <row r="135" ht="12.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row>
    <row r="136" ht="12.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row>
    <row r="137" ht="12.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row>
    <row r="138" ht="12.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row>
    <row r="139" ht="12.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row>
    <row r="140" ht="12.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row>
    <row r="141" ht="12.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row>
    <row r="142" ht="12.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row>
    <row r="143" ht="12.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row>
    <row r="144" ht="12.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row>
    <row r="145" ht="12.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row>
    <row r="146" ht="12.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row>
    <row r="147" ht="12.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row>
    <row r="148" ht="12.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row>
    <row r="149" ht="12.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row>
    <row r="150" ht="12.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row>
    <row r="151" ht="12.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row>
    <row r="152" ht="12.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row>
    <row r="153" ht="12.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row>
    <row r="154" ht="12.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row>
    <row r="155" ht="12.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row>
    <row r="156" ht="12.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row>
    <row r="157" ht="12.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row>
    <row r="158" ht="12.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row>
    <row r="159" ht="12.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row>
    <row r="160" ht="12.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row>
    <row r="161" ht="12.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row>
    <row r="162" ht="12.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row>
    <row r="163" ht="12.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row>
    <row r="164" ht="12.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row>
    <row r="165" ht="12.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row>
    <row r="166" ht="12.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row>
    <row r="167" ht="12.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row>
    <row r="168" ht="12.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row>
    <row r="169" ht="12.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row>
    <row r="170" ht="12.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row>
    <row r="171" ht="12.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row>
    <row r="172" ht="12.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row>
    <row r="173" ht="12.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row>
    <row r="174" ht="12.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row>
    <row r="175" ht="12.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row>
    <row r="176" ht="12.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row>
    <row r="177" ht="12.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row>
    <row r="178" ht="12.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row>
    <row r="179" ht="12.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row>
    <row r="180" ht="12.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row>
    <row r="181" ht="12.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row>
    <row r="182" ht="12.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row>
    <row r="183" ht="12.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row>
    <row r="184" ht="12.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row>
    <row r="185" ht="12.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row>
    <row r="186" ht="12.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row>
    <row r="187" ht="12.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row>
    <row r="188" ht="12.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row>
    <row r="189" ht="12.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row>
    <row r="190" ht="12.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row>
    <row r="191" ht="12.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row>
    <row r="192" ht="12.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row>
    <row r="193" ht="12.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row>
    <row r="194" ht="12.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row>
    <row r="195" ht="12.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row>
    <row r="196" ht="12.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row>
    <row r="197" ht="12.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row>
    <row r="198" ht="12.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row>
    <row r="199" ht="12.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row>
    <row r="200" ht="12.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row>
    <row r="201" ht="12.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row>
    <row r="202" ht="12.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row>
    <row r="203" ht="12.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row>
    <row r="204" ht="12.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row>
    <row r="205" ht="12.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row>
    <row r="206" ht="12.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row>
    <row r="207" ht="12.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row>
    <row r="208" ht="12.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row>
    <row r="209" ht="12.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row>
    <row r="210" ht="12.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row>
    <row r="211" ht="12.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row>
    <row r="212" ht="12.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row>
    <row r="213" ht="12.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row>
    <row r="214" ht="12.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row>
    <row r="215" ht="12.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row>
    <row r="216" ht="12.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row>
    <row r="217" ht="12.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row>
    <row r="218" ht="12.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row>
    <row r="219" ht="12.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row>
    <row r="220" ht="12.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row>
    <row r="221" ht="12.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row>
    <row r="222" ht="12.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row>
    <row r="223" ht="12.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row>
    <row r="224" ht="12.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row>
    <row r="225" ht="12.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row>
    <row r="226" ht="12.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row>
    <row r="227" ht="12.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row>
    <row r="228" ht="12.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row>
    <row r="229" ht="12.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row>
    <row r="230" ht="12.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row>
    <row r="231" ht="12.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row>
    <row r="232" ht="12.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row>
    <row r="233" ht="12.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row>
    <row r="234" ht="12.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row>
    <row r="235" ht="12.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row>
    <row r="236" ht="12.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row>
    <row r="237" ht="12.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row>
    <row r="238" ht="12.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row>
    <row r="239" ht="12.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row>
    <row r="240" ht="12.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row>
    <row r="241" ht="12.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row>
    <row r="242" ht="12.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row>
    <row r="243" ht="12.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row>
    <row r="244" ht="12.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row>
    <row r="245" ht="12.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row>
    <row r="246" ht="12.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row>
    <row r="247" ht="12.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row>
    <row r="248" ht="12.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row>
    <row r="249" ht="12.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row>
    <row r="250" ht="12.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row>
    <row r="251" ht="12.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2022-06-21T20:15:11Z</dcterms:created>
  <dc:creator>David Allen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