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dms27377\Desktop\FINAL PLANS FOR WEBSITE\RBC\"/>
    </mc:Choice>
  </mc:AlternateContent>
  <bookViews>
    <workbookView xWindow="0" yWindow="0" windowWidth="19200" windowHeight="8440" firstSheet="1" activeTab="1"/>
  </bookViews>
  <sheets>
    <sheet name="Instructions" sheetId="29" r:id="rId1"/>
    <sheet name="Institution ID" sheetId="8" r:id="rId2"/>
    <sheet name="1-ISUG T&amp;F Increase Rate" sheetId="27" r:id="rId3"/>
    <sheet name="2-T&amp;F Revenue" sheetId="2" r:id="rId4"/>
    <sheet name="3-Academic-Financial" sheetId="30" r:id="rId5"/>
    <sheet name="4-GF Request" sheetId="31" r:id="rId6"/>
    <sheet name="5-Financial Aid" sheetId="28" r:id="rId7"/>
    <sheet name="Finance-Tuition Waivers" sheetId="9" state="hidden" r:id="rId8"/>
    <sheet name="Sheet1" sheetId="10" state="hidden" r:id="rId9"/>
  </sheets>
  <externalReferences>
    <externalReference r:id="rId10"/>
  </externalReferences>
  <definedNames>
    <definedName name="_xlnm.Print_Area" localSheetId="4">'3-Academic-Financial'!$A$1:$L$58</definedName>
    <definedName name="_xlnm.Print_Area" localSheetId="5">'4-GF Request'!$A$1:$H$14</definedName>
    <definedName name="_xlnm.Print_Area" localSheetId="7">'Finance-Tuition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 l="1"/>
  <c r="E32" i="2"/>
  <c r="D32" i="2"/>
  <c r="C32" i="2"/>
  <c r="I40" i="30"/>
  <c r="G40" i="30"/>
  <c r="E31" i="2"/>
  <c r="D31" i="2"/>
  <c r="C31" i="2"/>
  <c r="D10" i="31"/>
  <c r="D11" i="31"/>
  <c r="E11" i="31"/>
  <c r="F11" i="31"/>
  <c r="G11" i="31"/>
  <c r="D12" i="31"/>
  <c r="I47" i="30"/>
  <c r="I46" i="30"/>
  <c r="G46" i="30" s="1"/>
  <c r="I45" i="30"/>
  <c r="I36" i="30"/>
  <c r="I34" i="30"/>
  <c r="I32" i="30"/>
  <c r="E29" i="2"/>
  <c r="D29" i="2"/>
  <c r="C29" i="2"/>
  <c r="E8" i="2"/>
  <c r="D8" i="2"/>
  <c r="C8" i="2"/>
  <c r="E7" i="2"/>
  <c r="C7" i="2"/>
  <c r="E16" i="27"/>
  <c r="F16" i="27" s="1"/>
  <c r="D16" i="27"/>
  <c r="C16" i="27"/>
  <c r="E9" i="27"/>
  <c r="F9" i="27" s="1"/>
  <c r="C9" i="27"/>
  <c r="D9" i="27" s="1"/>
  <c r="A2" i="31"/>
  <c r="H47" i="30"/>
  <c r="E47" i="30"/>
  <c r="H46" i="30"/>
  <c r="E46" i="30"/>
  <c r="D46" i="30" s="1"/>
  <c r="H45" i="30"/>
  <c r="E45" i="30"/>
  <c r="I44" i="30"/>
  <c r="H44" i="30"/>
  <c r="G44" i="30"/>
  <c r="F44" i="30"/>
  <c r="E44" i="30"/>
  <c r="D44" i="30" s="1"/>
  <c r="I43" i="30"/>
  <c r="G43" i="30" s="1"/>
  <c r="H43" i="30"/>
  <c r="F43" i="30"/>
  <c r="E43" i="30"/>
  <c r="I42" i="30"/>
  <c r="H42" i="30"/>
  <c r="G42" i="30"/>
  <c r="F42" i="30"/>
  <c r="E42" i="30"/>
  <c r="D42" i="30" s="1"/>
  <c r="I41" i="30"/>
  <c r="H41" i="30"/>
  <c r="F41" i="30"/>
  <c r="E41" i="30"/>
  <c r="D41" i="30" s="1"/>
  <c r="H40" i="30"/>
  <c r="E40" i="30"/>
  <c r="I39" i="30"/>
  <c r="G39" i="30" s="1"/>
  <c r="F39" i="30"/>
  <c r="D39" i="30"/>
  <c r="I38" i="30"/>
  <c r="H38" i="30"/>
  <c r="G38" i="30" s="1"/>
  <c r="F38" i="30"/>
  <c r="E38" i="30"/>
  <c r="D38" i="30" s="1"/>
  <c r="G37" i="30"/>
  <c r="D37" i="30"/>
  <c r="H36" i="30"/>
  <c r="G36" i="30"/>
  <c r="E36" i="30"/>
  <c r="D36" i="30" s="1"/>
  <c r="G35" i="30"/>
  <c r="D35" i="30"/>
  <c r="H34" i="30"/>
  <c r="E34" i="30"/>
  <c r="D34" i="30" s="1"/>
  <c r="G33" i="30"/>
  <c r="D33" i="30"/>
  <c r="H32" i="30"/>
  <c r="G32" i="30"/>
  <c r="E32" i="30"/>
  <c r="I23" i="30"/>
  <c r="G23" i="30" s="1"/>
  <c r="H23" i="30"/>
  <c r="F23" i="30"/>
  <c r="E23" i="30"/>
  <c r="D23" i="30" s="1"/>
  <c r="I22" i="30"/>
  <c r="H22" i="30"/>
  <c r="G22" i="30"/>
  <c r="F22" i="30"/>
  <c r="E22" i="30"/>
  <c r="I21" i="30"/>
  <c r="G21" i="30" s="1"/>
  <c r="H21" i="30"/>
  <c r="F21" i="30"/>
  <c r="E21" i="30"/>
  <c r="D21" i="30" s="1"/>
  <c r="I20" i="30"/>
  <c r="H20" i="30"/>
  <c r="G20" i="30"/>
  <c r="F20" i="30"/>
  <c r="E20" i="30"/>
  <c r="I19" i="30"/>
  <c r="H19" i="30"/>
  <c r="F19" i="30"/>
  <c r="E19" i="30"/>
  <c r="D19" i="30" s="1"/>
  <c r="I18" i="30"/>
  <c r="H18" i="30"/>
  <c r="G18" i="30" s="1"/>
  <c r="F18" i="30"/>
  <c r="E18" i="30"/>
  <c r="D18" i="30" s="1"/>
  <c r="I17" i="30"/>
  <c r="H17" i="30"/>
  <c r="F17" i="30"/>
  <c r="E17" i="30"/>
  <c r="D17" i="30" s="1"/>
  <c r="I16" i="30"/>
  <c r="H16" i="30"/>
  <c r="G16" i="30" s="1"/>
  <c r="F16" i="30"/>
  <c r="E16" i="30"/>
  <c r="D16" i="30" s="1"/>
  <c r="I15" i="30"/>
  <c r="H15" i="30"/>
  <c r="F15" i="30"/>
  <c r="E15" i="30"/>
  <c r="D15" i="30" s="1"/>
  <c r="I14" i="30"/>
  <c r="G14" i="30" s="1"/>
  <c r="H14" i="30"/>
  <c r="F14" i="30"/>
  <c r="E14" i="30"/>
  <c r="D14" i="30" s="1"/>
  <c r="I13" i="30"/>
  <c r="H13" i="30"/>
  <c r="F13" i="30"/>
  <c r="E13" i="30"/>
  <c r="I12" i="30"/>
  <c r="G12" i="30"/>
  <c r="F12" i="30"/>
  <c r="D12" i="30"/>
  <c r="I11" i="30"/>
  <c r="H11" i="30"/>
  <c r="H25" i="30" s="1"/>
  <c r="H31" i="30" s="1"/>
  <c r="F11" i="30"/>
  <c r="E11" i="30"/>
  <c r="A2" i="30"/>
  <c r="G34" i="30" l="1"/>
  <c r="D32" i="30"/>
  <c r="G47" i="30"/>
  <c r="G15" i="30"/>
  <c r="G19" i="30"/>
  <c r="D43" i="30"/>
  <c r="E14" i="31"/>
  <c r="G17" i="30"/>
  <c r="D14" i="31"/>
  <c r="D11" i="30"/>
  <c r="D20" i="30"/>
  <c r="D45" i="30"/>
  <c r="F14" i="31"/>
  <c r="I25" i="30"/>
  <c r="I31" i="30" s="1"/>
  <c r="G45" i="30"/>
  <c r="G13" i="30"/>
  <c r="F25" i="30"/>
  <c r="F31" i="30" s="1"/>
  <c r="D13" i="30"/>
  <c r="D22" i="30"/>
  <c r="D40" i="30"/>
  <c r="I48" i="30"/>
  <c r="I57" i="30" s="1"/>
  <c r="D47" i="30"/>
  <c r="G14" i="31"/>
  <c r="F48" i="30"/>
  <c r="H57" i="30" s="1"/>
  <c r="D25" i="30"/>
  <c r="D31" i="30" s="1"/>
  <c r="H48" i="30"/>
  <c r="G11" i="30"/>
  <c r="E25" i="30"/>
  <c r="E31" i="30" s="1"/>
  <c r="E48" i="30" s="1"/>
  <c r="G41" i="30"/>
  <c r="D48" i="30" l="1"/>
  <c r="G25" i="30"/>
  <c r="G31" i="30" s="1"/>
  <c r="G48" i="30" s="1"/>
  <c r="B32" i="2"/>
  <c r="E10" i="2"/>
  <c r="D10" i="2"/>
  <c r="C10" i="2"/>
  <c r="B10" i="2"/>
  <c r="E9" i="2"/>
  <c r="D9" i="2"/>
  <c r="C9" i="2"/>
  <c r="B9" i="2"/>
  <c r="A2" i="28" l="1"/>
  <c r="G56" i="28"/>
  <c r="F56" i="28"/>
  <c r="E56" i="28"/>
  <c r="C56" i="28"/>
  <c r="D56" i="28" s="1"/>
  <c r="G55" i="28"/>
  <c r="F55" i="28"/>
  <c r="E55" i="28"/>
  <c r="C55" i="28"/>
  <c r="D55" i="28" s="1"/>
  <c r="G54" i="28"/>
  <c r="F54" i="28"/>
  <c r="E54" i="28"/>
  <c r="C54" i="28"/>
  <c r="D54" i="28" s="1"/>
  <c r="G53" i="28"/>
  <c r="F53" i="28"/>
  <c r="E53" i="28"/>
  <c r="C53" i="28"/>
  <c r="D53" i="28" s="1"/>
  <c r="G52" i="28"/>
  <c r="F52" i="28"/>
  <c r="E52" i="28"/>
  <c r="C52" i="28"/>
  <c r="D52" i="28" s="1"/>
  <c r="G51" i="28"/>
  <c r="G43" i="28"/>
  <c r="F43" i="28"/>
  <c r="E43" i="28"/>
  <c r="C43" i="28"/>
  <c r="D43" i="28" s="1"/>
  <c r="G42" i="28"/>
  <c r="F42" i="28"/>
  <c r="E42" i="28"/>
  <c r="C42" i="28"/>
  <c r="D42" i="28" s="1"/>
  <c r="G41" i="28"/>
  <c r="F41" i="28"/>
  <c r="E41" i="28"/>
  <c r="C41" i="28"/>
  <c r="D41" i="28" s="1"/>
  <c r="G40" i="28"/>
  <c r="F40" i="28"/>
  <c r="E40" i="28"/>
  <c r="C40" i="28"/>
  <c r="D40" i="28" s="1"/>
  <c r="G39" i="28"/>
  <c r="F39" i="28"/>
  <c r="E39" i="28"/>
  <c r="C39" i="28"/>
  <c r="D39" i="28" s="1"/>
  <c r="G38" i="28"/>
  <c r="F44" i="28"/>
  <c r="D38" i="28"/>
  <c r="G30" i="28"/>
  <c r="F30" i="28"/>
  <c r="E30" i="28"/>
  <c r="C30" i="28"/>
  <c r="D30" i="28" s="1"/>
  <c r="G29" i="28"/>
  <c r="F29" i="28"/>
  <c r="E29" i="28"/>
  <c r="C29" i="28"/>
  <c r="D29" i="28" s="1"/>
  <c r="G28" i="28"/>
  <c r="F28" i="28"/>
  <c r="E28" i="28"/>
  <c r="C28" i="28"/>
  <c r="D28" i="28" s="1"/>
  <c r="G27" i="28"/>
  <c r="F27" i="28"/>
  <c r="E27" i="28"/>
  <c r="C27" i="28"/>
  <c r="D27" i="28" s="1"/>
  <c r="G26" i="28"/>
  <c r="F26" i="28"/>
  <c r="E26" i="28"/>
  <c r="C26" i="28"/>
  <c r="D26" i="28" s="1"/>
  <c r="G25" i="28"/>
  <c r="G17" i="28"/>
  <c r="F17" i="28"/>
  <c r="E17" i="28"/>
  <c r="C17" i="28"/>
  <c r="D17" i="28" s="1"/>
  <c r="G16" i="28"/>
  <c r="F16" i="28"/>
  <c r="D16" i="28"/>
  <c r="G15" i="28"/>
  <c r="F15" i="28"/>
  <c r="E15" i="28"/>
  <c r="C15" i="28"/>
  <c r="D15" i="28" s="1"/>
  <c r="G14" i="28"/>
  <c r="F14" i="28"/>
  <c r="D14" i="28"/>
  <c r="G13" i="28"/>
  <c r="F13" i="28"/>
  <c r="E13" i="28"/>
  <c r="C13" i="28"/>
  <c r="I12" i="28"/>
  <c r="J12" i="28" s="1"/>
  <c r="G12" i="28"/>
  <c r="D12" i="28"/>
  <c r="B2" i="27"/>
  <c r="G57" i="28" l="1"/>
  <c r="F18" i="28"/>
  <c r="C18" i="28"/>
  <c r="D18" i="28" s="1"/>
  <c r="G31" i="28"/>
  <c r="C57" i="28"/>
  <c r="D57" i="28" s="1"/>
  <c r="D13" i="28"/>
  <c r="C31" i="28"/>
  <c r="D31" i="28" s="1"/>
  <c r="I38" i="28"/>
  <c r="J38" i="28" s="1"/>
  <c r="D51" i="28"/>
  <c r="I51" i="28"/>
  <c r="J51" i="28" s="1"/>
  <c r="E18" i="28"/>
  <c r="D25" i="28"/>
  <c r="I25" i="28"/>
  <c r="J25" i="28" s="1"/>
  <c r="C44" i="28"/>
  <c r="D44" i="28" s="1"/>
  <c r="G44" i="28"/>
  <c r="F57" i="28"/>
  <c r="G18" i="28"/>
  <c r="E31" i="28"/>
  <c r="E44" i="28"/>
  <c r="E57" i="28"/>
  <c r="F31" i="28"/>
  <c r="E34" i="2" l="1"/>
  <c r="D34" i="2"/>
  <c r="C34" i="2"/>
  <c r="B34" i="2"/>
  <c r="E33" i="2"/>
  <c r="D33" i="2"/>
  <c r="C33" i="2"/>
  <c r="B33" i="2"/>
  <c r="B51" i="28"/>
  <c r="B52" i="28"/>
  <c r="H52" i="28" s="1"/>
  <c r="E11" i="2"/>
  <c r="B53" i="28" s="1"/>
  <c r="H53" i="28" s="1"/>
  <c r="E12" i="2"/>
  <c r="B54" i="28" s="1"/>
  <c r="H54" i="28" s="1"/>
  <c r="E13" i="2"/>
  <c r="E14" i="2"/>
  <c r="E15" i="2"/>
  <c r="E16" i="2"/>
  <c r="E17" i="2"/>
  <c r="E18" i="2"/>
  <c r="E19" i="2"/>
  <c r="E20" i="2"/>
  <c r="E21" i="2"/>
  <c r="E22" i="2"/>
  <c r="E23" i="2"/>
  <c r="B38" i="28"/>
  <c r="B39" i="28"/>
  <c r="H39" i="28" s="1"/>
  <c r="D11" i="2"/>
  <c r="B40" i="28" s="1"/>
  <c r="H40" i="28" s="1"/>
  <c r="D12" i="2"/>
  <c r="B41" i="28" s="1"/>
  <c r="H41" i="28" s="1"/>
  <c r="D13" i="2"/>
  <c r="D15" i="2"/>
  <c r="D17" i="2"/>
  <c r="D19" i="2"/>
  <c r="D21" i="2"/>
  <c r="D14" i="2"/>
  <c r="D16" i="2"/>
  <c r="D18" i="2"/>
  <c r="D20" i="2"/>
  <c r="D22" i="2"/>
  <c r="D23" i="2"/>
  <c r="B25" i="28"/>
  <c r="B26" i="28"/>
  <c r="H26" i="28" s="1"/>
  <c r="C11" i="2"/>
  <c r="B27" i="28" s="1"/>
  <c r="H27" i="28" s="1"/>
  <c r="C12" i="2"/>
  <c r="B28" i="28" s="1"/>
  <c r="H28" i="28" s="1"/>
  <c r="C13" i="2"/>
  <c r="C14" i="2"/>
  <c r="C15" i="2"/>
  <c r="C16" i="2"/>
  <c r="C18" i="2"/>
  <c r="C20" i="2"/>
  <c r="C22" i="2"/>
  <c r="C17" i="2"/>
  <c r="C19" i="2"/>
  <c r="C21" i="2"/>
  <c r="C23" i="2"/>
  <c r="B12" i="28"/>
  <c r="B13" i="28"/>
  <c r="H13" i="28" s="1"/>
  <c r="B11" i="2"/>
  <c r="B14" i="28" s="1"/>
  <c r="H14" i="28" s="1"/>
  <c r="B12" i="2"/>
  <c r="B15" i="28" s="1"/>
  <c r="H15" i="28" s="1"/>
  <c r="B13" i="2"/>
  <c r="B14" i="2"/>
  <c r="B15" i="2"/>
  <c r="B16" i="2"/>
  <c r="B17" i="2"/>
  <c r="B18" i="2"/>
  <c r="B19" i="2"/>
  <c r="B20" i="2"/>
  <c r="B21" i="2"/>
  <c r="B22" i="2"/>
  <c r="B23" i="2"/>
  <c r="D108" i="9"/>
  <c r="G108" i="9"/>
  <c r="H108" i="9"/>
  <c r="D87" i="9"/>
  <c r="G87" i="9"/>
  <c r="H87" i="9"/>
  <c r="G66" i="9"/>
  <c r="D66" i="9"/>
  <c r="H66" i="9" s="1"/>
  <c r="D45" i="9"/>
  <c r="G45" i="9"/>
  <c r="H45" i="9"/>
  <c r="D24" i="9"/>
  <c r="H24" i="9" s="1"/>
  <c r="G24" i="9"/>
  <c r="D37" i="9"/>
  <c r="H37" i="9" s="1"/>
  <c r="G37" i="9"/>
  <c r="F47" i="9"/>
  <c r="E47" i="9"/>
  <c r="C47" i="9"/>
  <c r="B47" i="9"/>
  <c r="D46" i="9"/>
  <c r="H46" i="9" s="1"/>
  <c r="G46" i="9"/>
  <c r="G44" i="9"/>
  <c r="D44" i="9"/>
  <c r="H44" i="9"/>
  <c r="G43" i="9"/>
  <c r="D43" i="9"/>
  <c r="H43" i="9" s="1"/>
  <c r="G42" i="9"/>
  <c r="H42" i="9" s="1"/>
  <c r="D42" i="9"/>
  <c r="G41" i="9"/>
  <c r="D41" i="9"/>
  <c r="G40" i="9"/>
  <c r="D40" i="9"/>
  <c r="H40" i="9" s="1"/>
  <c r="G39" i="9"/>
  <c r="G47" i="9" s="1"/>
  <c r="D39" i="9"/>
  <c r="G38" i="9"/>
  <c r="D38" i="9"/>
  <c r="G36" i="9"/>
  <c r="D36" i="9"/>
  <c r="G34" i="9"/>
  <c r="D34" i="9"/>
  <c r="H34" i="9" s="1"/>
  <c r="G33" i="9"/>
  <c r="H33" i="9" s="1"/>
  <c r="D33" i="9"/>
  <c r="G32" i="9"/>
  <c r="D32" i="9"/>
  <c r="G31" i="9"/>
  <c r="D31" i="9"/>
  <c r="D47" i="9" s="1"/>
  <c r="H31" i="9"/>
  <c r="F110" i="9"/>
  <c r="E110" i="9"/>
  <c r="C110" i="9"/>
  <c r="B110" i="9"/>
  <c r="G109" i="9"/>
  <c r="D109" i="9"/>
  <c r="G107" i="9"/>
  <c r="D107" i="9"/>
  <c r="H107" i="9" s="1"/>
  <c r="G106" i="9"/>
  <c r="H106" i="9" s="1"/>
  <c r="D106" i="9"/>
  <c r="G105" i="9"/>
  <c r="D105" i="9"/>
  <c r="H105" i="9"/>
  <c r="G104" i="9"/>
  <c r="H104" i="9" s="1"/>
  <c r="D104" i="9"/>
  <c r="G103" i="9"/>
  <c r="H103" i="9" s="1"/>
  <c r="D103" i="9"/>
  <c r="G102" i="9"/>
  <c r="D102" i="9"/>
  <c r="G101" i="9"/>
  <c r="D101" i="9"/>
  <c r="H101" i="9" s="1"/>
  <c r="G100" i="9"/>
  <c r="H100" i="9" s="1"/>
  <c r="D100" i="9"/>
  <c r="G99" i="9"/>
  <c r="D99" i="9"/>
  <c r="H99" i="9" s="1"/>
  <c r="G98" i="9"/>
  <c r="D98" i="9"/>
  <c r="G97" i="9"/>
  <c r="G110" i="9" s="1"/>
  <c r="D97" i="9"/>
  <c r="H97" i="9" s="1"/>
  <c r="G96" i="9"/>
  <c r="D96" i="9"/>
  <c r="H96" i="9" s="1"/>
  <c r="G95" i="9"/>
  <c r="D95" i="9"/>
  <c r="G94" i="9"/>
  <c r="D94" i="9"/>
  <c r="F89" i="9"/>
  <c r="E89" i="9"/>
  <c r="C89" i="9"/>
  <c r="B89" i="9"/>
  <c r="G88" i="9"/>
  <c r="D88" i="9"/>
  <c r="H88" i="9"/>
  <c r="G86" i="9"/>
  <c r="D86" i="9"/>
  <c r="G85" i="9"/>
  <c r="H85" i="9" s="1"/>
  <c r="D85" i="9"/>
  <c r="G84" i="9"/>
  <c r="D84" i="9"/>
  <c r="G83" i="9"/>
  <c r="D83" i="9"/>
  <c r="H83" i="9"/>
  <c r="G82" i="9"/>
  <c r="H82" i="9" s="1"/>
  <c r="D82" i="9"/>
  <c r="G81" i="9"/>
  <c r="D81" i="9"/>
  <c r="H81" i="9"/>
  <c r="G80" i="9"/>
  <c r="D80" i="9"/>
  <c r="G79" i="9"/>
  <c r="H79" i="9" s="1"/>
  <c r="D79" i="9"/>
  <c r="G78" i="9"/>
  <c r="D78" i="9"/>
  <c r="G77" i="9"/>
  <c r="D77" i="9"/>
  <c r="H77" i="9"/>
  <c r="G76" i="9"/>
  <c r="H76" i="9" s="1"/>
  <c r="D76" i="9"/>
  <c r="G75" i="9"/>
  <c r="D75" i="9"/>
  <c r="H75" i="9"/>
  <c r="G74" i="9"/>
  <c r="D74" i="9"/>
  <c r="D89" i="9" s="1"/>
  <c r="G73" i="9"/>
  <c r="H73" i="9" s="1"/>
  <c r="H89" i="9" s="1"/>
  <c r="D73" i="9"/>
  <c r="G56" i="9"/>
  <c r="D56" i="9"/>
  <c r="H56" i="9" s="1"/>
  <c r="F68" i="9"/>
  <c r="E68" i="9"/>
  <c r="C68" i="9"/>
  <c r="B68" i="9"/>
  <c r="G67" i="9"/>
  <c r="D67" i="9"/>
  <c r="G65" i="9"/>
  <c r="D65" i="9"/>
  <c r="G64" i="9"/>
  <c r="D64" i="9"/>
  <c r="H64" i="9"/>
  <c r="G63" i="9"/>
  <c r="D63" i="9"/>
  <c r="G62" i="9"/>
  <c r="H62" i="9" s="1"/>
  <c r="D62" i="9"/>
  <c r="G61" i="9"/>
  <c r="D61" i="9"/>
  <c r="G60" i="9"/>
  <c r="D60" i="9"/>
  <c r="G59" i="9"/>
  <c r="D59" i="9"/>
  <c r="G58" i="9"/>
  <c r="D58" i="9"/>
  <c r="G57" i="9"/>
  <c r="D57" i="9"/>
  <c r="G55" i="9"/>
  <c r="D55" i="9"/>
  <c r="H55" i="9" s="1"/>
  <c r="G54" i="9"/>
  <c r="H54" i="9" s="1"/>
  <c r="D54" i="9"/>
  <c r="G53" i="9"/>
  <c r="H53" i="9" s="1"/>
  <c r="D53" i="9"/>
  <c r="G52" i="9"/>
  <c r="D52" i="9"/>
  <c r="F26" i="9"/>
  <c r="E26" i="9"/>
  <c r="C26" i="9"/>
  <c r="B26" i="9"/>
  <c r="H109" i="9"/>
  <c r="H38" i="9"/>
  <c r="H32" i="9"/>
  <c r="H36" i="9"/>
  <c r="H41" i="9"/>
  <c r="H58" i="9"/>
  <c r="H67" i="9"/>
  <c r="H78" i="9"/>
  <c r="H59" i="9"/>
  <c r="H86" i="9"/>
  <c r="H94" i="9"/>
  <c r="H61" i="9"/>
  <c r="H65" i="9"/>
  <c r="H63" i="9"/>
  <c r="H80" i="9"/>
  <c r="H98" i="9"/>
  <c r="H57" i="9"/>
  <c r="H60" i="9"/>
  <c r="H74" i="9"/>
  <c r="H84" i="9"/>
  <c r="H102" i="9"/>
  <c r="H95" i="9"/>
  <c r="H52" i="9"/>
  <c r="G10" i="9"/>
  <c r="H10" i="9" s="1"/>
  <c r="H26" i="9" s="1"/>
  <c r="D10" i="9"/>
  <c r="G25" i="9"/>
  <c r="D25" i="9"/>
  <c r="H25" i="9" s="1"/>
  <c r="G23" i="9"/>
  <c r="D23" i="9"/>
  <c r="G22" i="9"/>
  <c r="H22" i="9" s="1"/>
  <c r="D22" i="9"/>
  <c r="G21" i="9"/>
  <c r="D21" i="9"/>
  <c r="H21" i="9"/>
  <c r="G20" i="9"/>
  <c r="D20" i="9"/>
  <c r="H20" i="9" s="1"/>
  <c r="G19" i="9"/>
  <c r="D19" i="9"/>
  <c r="H19" i="9" s="1"/>
  <c r="G18" i="9"/>
  <c r="D18" i="9"/>
  <c r="G17" i="9"/>
  <c r="D17" i="9"/>
  <c r="H17" i="9"/>
  <c r="G15" i="9"/>
  <c r="D15" i="9"/>
  <c r="H15" i="9" s="1"/>
  <c r="G13" i="9"/>
  <c r="H13" i="9" s="1"/>
  <c r="D13" i="9"/>
  <c r="G12" i="9"/>
  <c r="D12" i="9"/>
  <c r="G11" i="9"/>
  <c r="G26" i="9" s="1"/>
  <c r="D11" i="9"/>
  <c r="H11" i="9"/>
  <c r="H23" i="9"/>
  <c r="H12" i="9"/>
  <c r="H18" i="9"/>
  <c r="A1" i="9"/>
  <c r="A2" i="9"/>
  <c r="A2" i="2"/>
  <c r="H110" i="9" l="1"/>
  <c r="H68" i="9"/>
  <c r="D26" i="9"/>
  <c r="D110" i="9"/>
  <c r="H39" i="9"/>
  <c r="H47" i="9" s="1"/>
  <c r="G89" i="9"/>
  <c r="D68" i="9"/>
  <c r="G68" i="9"/>
  <c r="B29" i="28"/>
  <c r="H29" i="28" s="1"/>
  <c r="B17" i="28"/>
  <c r="H17" i="28" s="1"/>
  <c r="B56" i="28"/>
  <c r="H56" i="28" s="1"/>
  <c r="H12" i="28"/>
  <c r="B30" i="28"/>
  <c r="H30" i="28" s="1"/>
  <c r="B42" i="28"/>
  <c r="H42" i="28" s="1"/>
  <c r="H38" i="28"/>
  <c r="H25" i="28"/>
  <c r="B16" i="28"/>
  <c r="H16" i="28" s="1"/>
  <c r="B43" i="28"/>
  <c r="H43" i="28" s="1"/>
  <c r="B55" i="28"/>
  <c r="H55" i="28" s="1"/>
  <c r="H51" i="28"/>
  <c r="C24" i="2"/>
  <c r="B24" i="2"/>
  <c r="D24" i="2"/>
  <c r="E24" i="2"/>
  <c r="B18" i="28" l="1"/>
  <c r="B31" i="28"/>
  <c r="B44" i="28"/>
  <c r="H44" i="28"/>
  <c r="H18" i="28"/>
  <c r="H57" i="28"/>
  <c r="H31" i="28"/>
  <c r="B57" i="28"/>
</calcChain>
</file>

<file path=xl/sharedStrings.xml><?xml version="1.0" encoding="utf-8"?>
<sst xmlns="http://schemas.openxmlformats.org/spreadsheetml/2006/main" count="531" uniqueCount="284">
  <si>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</si>
  <si>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</si>
  <si>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</si>
  <si>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</si>
  <si>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</si>
  <si>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</si>
  <si>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</si>
  <si>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</si>
  <si>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</si>
  <si>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</si>
  <si>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</si>
  <si>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</si>
  <si>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</si>
  <si>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</si>
  <si>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</si>
  <si>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</si>
  <si>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</si>
  <si>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</si>
  <si>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</si>
  <si>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</si>
  <si>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</si>
  <si>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</si>
  <si>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</si>
  <si>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</si>
  <si>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</si>
  <si>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</si>
  <si>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</si>
  <si>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</si>
  <si>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</si>
  <si>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</si>
  <si>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</si>
  <si>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</si>
  <si>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</si>
  <si>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</si>
  <si>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</si>
  <si>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</si>
  <si>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</si>
  <si>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</si>
  <si>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</si>
  <si>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</si>
  <si>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</si>
  <si>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</si>
  <si>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</si>
  <si>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</si>
  <si>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</si>
  <si>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</si>
  <si>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</si>
  <si>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</si>
  <si>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</si>
  <si>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</si>
  <si>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</si>
  <si>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</si>
  <si>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</si>
  <si>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</si>
  <si>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</si>
  <si>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</si>
  <si>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</si>
  <si>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</si>
  <si>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</si>
  <si>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</si>
  <si>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</si>
  <si>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</si>
  <si>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</si>
  <si>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</si>
  <si>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</si>
  <si>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</si>
  <si>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</si>
  <si>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</si>
  <si>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</si>
  <si>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</si>
  <si>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</si>
  <si>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</si>
  <si>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</si>
  <si>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</si>
  <si>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</si>
  <si>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</si>
  <si>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</si>
  <si>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</si>
  <si>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</si>
  <si>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</si>
  <si>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</si>
  <si>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</si>
  <si>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</si>
  <si>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</si>
  <si>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</si>
  <si>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</si>
  <si>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</si>
  <si>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</si>
  <si>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</si>
  <si>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</si>
  <si>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</si>
  <si>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</si>
  <si>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</si>
  <si>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</si>
  <si>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</si>
  <si>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</si>
  <si>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</si>
  <si>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</si>
  <si>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</si>
  <si>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</si>
  <si>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</si>
  <si>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</si>
  <si>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</si>
  <si>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</si>
  <si>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</si>
  <si>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</si>
  <si>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</si>
  <si>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</si>
  <si>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</si>
  <si>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</si>
  <si>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</si>
  <si>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</si>
  <si>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</si>
  <si>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</si>
  <si>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</si>
  <si>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</si>
  <si>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</si>
  <si>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 xml:space="preserve"> </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</si>
  <si>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</si>
  <si>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</si>
  <si>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</si>
  <si>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</si>
  <si>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</si>
  <si>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</si>
  <si>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University Staff Salaries</t>
    </r>
    <r>
      <rPr>
        <vertAlign val="superscript"/>
        <sz val="12"/>
        <rFont val="Arial"/>
        <family val="2"/>
      </rPr>
      <t xml:space="preserve"> </t>
    </r>
    <r>
      <rPr>
        <sz val="12"/>
        <rFont val="Arial"/>
        <family val="2"/>
      </rPr>
      <t>($)</t>
    </r>
  </si>
  <si>
    <t>Increase T&amp;R Faculty Salaries ($)</t>
  </si>
  <si>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</si>
  <si>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</si>
  <si>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</si>
  <si>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</si>
  <si>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University Staff Salary Increase Rate (%)</t>
    </r>
    <r>
      <rPr>
        <vertAlign val="superscript"/>
        <sz val="12"/>
        <rFont val="Arial"/>
        <family val="2"/>
      </rPr>
      <t>2</t>
    </r>
  </si>
  <si>
    <r>
      <t>T&amp;R Faculty Salary Increase Rate(%)</t>
    </r>
    <r>
      <rPr>
        <vertAlign val="superscript"/>
        <sz val="12"/>
        <rFont val="Arial"/>
        <family val="2"/>
      </rPr>
      <t>2</t>
    </r>
  </si>
  <si>
    <r>
      <t>Increase Number of Full-Time T&amp;R Faculty($)</t>
    </r>
    <r>
      <rPr>
        <vertAlign val="superscript"/>
        <sz val="12"/>
        <rFont val="Arial"/>
        <family val="2"/>
      </rPr>
      <t>3</t>
    </r>
  </si>
  <si>
    <t>O&amp;M for New Facilities</t>
  </si>
  <si>
    <t>GF Support</t>
  </si>
  <si>
    <t>Initiatives Requiring General Fund Support</t>
  </si>
  <si>
    <t>Notes</t>
  </si>
  <si>
    <t>Six-Year Plans - Part I (2021): 2022-23 through 2027-28</t>
  </si>
  <si>
    <t>Due: July 1, 2021</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</si>
  <si>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</si>
  <si>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</si>
  <si>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</si>
  <si>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</si>
  <si>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</si>
  <si>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</si>
  <si>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</si>
  <si>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</si>
  <si>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</si>
  <si>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</si>
  <si>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</si>
  <si>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</si>
  <si>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</si>
  <si>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</si>
  <si>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</si>
  <si>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</si>
  <si>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</si>
  <si>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</si>
  <si>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</si>
  <si>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</si>
  <si>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</si>
  <si>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</si>
  <si>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</si>
  <si>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</si>
  <si>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</si>
  <si>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</si>
  <si>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</si>
  <si>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</si>
  <si>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</si>
  <si>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</si>
  <si>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</si>
  <si>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</si>
  <si>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</si>
  <si>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</si>
  <si>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Special Notes: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</si>
  <si>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</si>
  <si>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</si>
  <si>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</si>
  <si>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</si>
  <si>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</si>
  <si>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</si>
  <si>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</si>
  <si>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</si>
  <si>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</si>
  <si>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</si>
  <si>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</si>
  <si>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</si>
  <si>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</si>
  <si>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</si>
  <si>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</si>
  <si>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</si>
  <si>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</si>
  <si>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</si>
  <si>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</si>
  <si>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</si>
  <si>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</si>
  <si>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</si>
  <si>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</si>
  <si>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</si>
  <si>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</si>
  <si>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</si>
  <si>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</si>
  <si>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</si>
  <si>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</si>
  <si>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</si>
  <si>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Due Date: July 1, 2021</t>
  </si>
  <si>
    <t xml:space="preserve">INSTRUCTIONS FOR SUBMITTING 2021 INSTITUTIONAL SIX-YEAR PLAN </t>
  </si>
  <si>
    <t>2021 Six-year Plan Format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</si>
  <si>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</si>
  <si>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</si>
  <si>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</si>
  <si>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</si>
  <si>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</si>
  <si>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</si>
  <si>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</si>
  <si>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</si>
  <si>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</si>
  <si>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</si>
  <si>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</si>
  <si>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</si>
  <si>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</si>
  <si>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</si>
  <si>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</si>
  <si>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</si>
  <si>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</si>
  <si>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</si>
  <si>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</si>
  <si>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Other Tuition Discounts and Waivers</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</si>
  <si>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</si>
  <si>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</si>
  <si>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</si>
  <si>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</si>
  <si>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</si>
  <si>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</si>
  <si>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</si>
  <si>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INSTRUCTIONS FOR SECTIONS</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</si>
  <si>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</si>
  <si>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</si>
  <si>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</si>
  <si>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</si>
  <si>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r>
      <t xml:space="preserve">The Virginia Plan has three major goals (please refer to the Plan at </t>
    </r>
    <r>
      <rPr>
        <i/>
        <sz val="12"/>
        <rFont val="Arial"/>
        <family val="2"/>
      </rPr>
      <t>https://www.schev.edu/index/statewide-strategic-plan/virginia-plan-overview</t>
    </r>
    <r>
      <rPr>
        <b/>
        <sz val="12"/>
        <rFont val="Arial"/>
        <family val="2"/>
      </rPr>
      <t xml:space="preserve"> for more information about the strategies under each goal):</t>
    </r>
  </si>
  <si>
    <t>Part 1: In-State Undergraduate Tuition and Mandatory Fee Increase Plans in 2022-24 Biennium</t>
  </si>
  <si>
    <r>
      <t xml:space="preserve">Instructions: Based on assumptions of no new general fund, enrollment changes and other institution-specific conditions, </t>
    </r>
    <r>
      <rPr>
        <b/>
        <sz val="12"/>
        <color rgb="FFFF0000"/>
        <rFont val="Arial"/>
        <family val="2"/>
      </rPr>
      <t xml:space="preserve">provide total collected or projected to collect revenues (after discounts and waivers) </t>
    </r>
    <r>
      <rPr>
        <b/>
        <sz val="12"/>
        <color theme="1"/>
        <rFont val="Arial"/>
        <family val="2"/>
      </rPr>
      <t xml:space="preserve">by student level and domicile (including tuition revenue used for financial aid), and other NGF revenue for educational and general (E&amp;G) programs; and mandatory non-E&amp;G fee revenues from in-state undergraduates and other students as well as the total auxiliary revenue . </t>
    </r>
  </si>
  <si>
    <t>Regular ISUG</t>
  </si>
  <si>
    <t>ISUG in Verto</t>
  </si>
  <si>
    <t>Undergraduate, In-State (Verto)</t>
  </si>
  <si>
    <t>Undergraduate, Out-of-State (Verto)</t>
  </si>
  <si>
    <t xml:space="preserve">  In-State undergraduates (Verto)</t>
  </si>
  <si>
    <t xml:space="preserve">  Out-of-state (Verto)</t>
  </si>
  <si>
    <t>Total Auxiliary Revenue (incl R&amp;B , parking, event fees etc.)</t>
  </si>
  <si>
    <r>
      <t xml:space="preserve">The 2021 Six-Year Plan consists of a workbook and an accompanying narrative.  The workbook has an Instructions page, Institution ID page and five parts/worksheets: In-state undergraduate Tuition and Fee Increase Rate,Tuition and Other Nongeneral Fund Revenue, Academic-Financial, General Fund (GF) Request, and Financial Aid.  </t>
    </r>
    <r>
      <rPr>
        <b/>
        <sz val="11"/>
        <rFont val="Arial"/>
        <family val="2"/>
      </rPr>
      <t>Note: Shaded cells contain formulas.</t>
    </r>
    <r>
      <rPr>
        <sz val="11"/>
        <rFont val="Arial"/>
        <family val="2"/>
      </rPr>
      <t xml:space="preserve"> Instructions for the narrative are provided in a separate attachment.  The Enrollment/Degree Projections are being developed in a separate process, but will be incorporated into the six-year plan review.  </t>
    </r>
  </si>
  <si>
    <t>The 2021 Six-Year Plans are due July 1, 2021.  The review group (referred to as Op Six) as outlined in § 23.1-306 - see Legislative Reference section below - will meet with each institution during the months of July and August to review the institution's plan and provide comments. If changes to the plans are recommended, revised institutional submissions are due no later than October 1 or immediately following an institution's Board of Visitors' meeting, if it is later than October 1.</t>
  </si>
  <si>
    <t>1. In-state Undergraduate Tuition and Fee Increase Rate Plan</t>
  </si>
  <si>
    <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</si>
  <si>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rFont val="Arial"/>
        <family val="2"/>
      </rPr>
      <t>All salary information must be provided in 3B. No salary information should be included in 3A.</t>
    </r>
    <r>
      <rPr>
        <sz val="11"/>
        <rFont val="Arial"/>
        <family val="2"/>
      </rPr>
      <t xml:space="preserve"> </t>
    </r>
    <r>
      <rPr>
        <b/>
        <sz val="11"/>
        <rFont val="Arial"/>
        <family val="2"/>
      </rPr>
      <t xml:space="preserve">Strategies for student financial aid, other than those that are provided through tuition revenue, should not be included on this table; they should be included in Part 4 of the plan, General Fund Request. </t>
    </r>
    <r>
      <rPr>
        <sz val="11"/>
        <rFont val="Arial"/>
        <family val="2"/>
      </rPr>
      <t xml:space="preserve"> Funding amounts in the first year should be incremental.  However, if the costs continue into the second year, they should be reflected cumulatively.  </t>
    </r>
    <r>
      <rPr>
        <b/>
        <sz val="11"/>
        <rFont val="Arial"/>
        <family val="2"/>
      </rPr>
      <t>Institutions that submit strategies that reflect incremental amounts in both years will have their plans returned for revision.</t>
    </r>
    <r>
      <rPr>
        <sz val="1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</si>
  <si>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</si>
  <si>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t xml:space="preserve">The Financial Plan, 3B, of this worksheet pertains to the 2022-24 biennium.  Complete the lines appropriate to your institution. </t>
    </r>
    <r>
      <rPr>
        <b/>
        <sz val="1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rFont val="Arial"/>
        <family val="2"/>
      </rPr>
      <t>All salary information is included in this section, 3B.  There should be no salary information included in section 3A.</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</si>
  <si>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</si>
  <si>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</si>
  <si>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</si>
  <si>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</si>
  <si>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 xml:space="preserve">General Questions - Jean Huskey (jeanhuskey@schev.edu) </t>
  </si>
  <si>
    <t>Legislative Reference:</t>
  </si>
  <si>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</si>
  <si>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</si>
  <si>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t>(3) If planned, enter the cost of additional FTE faculty.</t>
  </si>
  <si>
    <t>Auto Check (Match = $0)</t>
  </si>
  <si>
    <t>Match Incremental Tuit Rev in Part 2</t>
  </si>
  <si>
    <t>If not matched, please provide explanation in these fields.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</si>
  <si>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</si>
  <si>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Richard Bland College</t>
  </si>
  <si>
    <t>241</t>
  </si>
  <si>
    <t>Jeff Brown</t>
  </si>
  <si>
    <t>jsbrown@rbc.edu</t>
  </si>
  <si>
    <t>804-862-6203</t>
  </si>
  <si>
    <t>Student Success</t>
  </si>
  <si>
    <t>RBC Online</t>
  </si>
  <si>
    <t>Shared Services Consortium</t>
  </si>
  <si>
    <t>1,2,3</t>
  </si>
  <si>
    <t>Narrative 2, Section B</t>
  </si>
  <si>
    <t>Similar request anticipated in next biennium</t>
  </si>
  <si>
    <t xml:space="preserve">This is necessary to fulfill the College's compliance plan. </t>
  </si>
  <si>
    <t xml:space="preserve">Sec B:Without investment, GPS will need to be discontinued or greatly reduced in scope as any proposed tuition increases would be insufficient to keep the program sustainable or produce any negligible growth. The difference in the Total Amount vs. the GF Amount for the Guided Pathways in the 25% of the total Guided Pathways annual cost that will be provided by RBC through resource reallocation. </t>
  </si>
  <si>
    <t>Sec B:Without investment, RBC Online will need to be discontinued or greatly reduced in scope as any proposed tuition increases would be insufficient to keep the program sustainable or produce any negligible growth</t>
  </si>
  <si>
    <t xml:space="preserve">This is intended to be a finite request limited to the design, implementation, and start-up of the Shared Services Consortium (SSC). The SSC is intended to be self-sufficient in a reasonable time-frame following full implementation.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</si>
</sst>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
    <numFmt numFmtId="165" formatCode="0.0%"/>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b/>
      <sz val="8"/>
      <color indexed="8"/>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b/>
      <sz val="12"/>
      <color rgb="FFFF0000"/>
      <name val="Arial"/>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b/>
      <sz val="11"/>
      <color rgb="FFFF0000"/>
      <name val="Arial"/>
      <family val="2"/>
    </font>
    <font>
      <i/>
      <sz val="11"/>
      <name val="Arial"/>
      <family val="2"/>
    </font>
    <font>
      <b/>
      <sz val="13"/>
      <color rgb="FF333333"/>
      <name val="Arial"/>
      <family val="2"/>
    </font>
    <font>
      <sz val="13"/>
      <name val="Arial"/>
      <family val="2"/>
    </font>
    <font>
      <sz val="11"/>
      <color rgb="FF333333"/>
      <name val="Arial"/>
      <family val="2"/>
    </font>
    <font>
      <b/>
      <i/>
      <sz val="1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i/>
      <sz val="11"/>
      <name val="Arial"/>
      <family val="2"/>
    </font>
    <font>
      <b/>
      <sz val="18"/>
      <color theme="1"/>
      <name val="Arial"/>
      <family val="2"/>
    </font>
    <font>
      <sz val="18"/>
      <color theme="1"/>
      <name val="Arial"/>
      <family val="2"/>
    </font>
    <font>
      <b/>
      <i/>
      <sz val="18"/>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top style="double">
        <color indexed="64"/>
      </top>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medium">
        <color auto="1"/>
      </left>
      <right style="thin">
        <color auto="1"/>
      </right>
      <top style="double">
        <color indexed="64"/>
      </top>
      <bottom style="thin">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style="thin">
        <color auto="1"/>
      </left>
      <right style="thin">
        <color auto="1"/>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thin">
        <color auto="1"/>
      </top>
      <bottom/>
      <diagonal/>
    </border>
  </borders>
  <cellStyleXfs count="137">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7"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cellStyleXfs>
  <cellXfs count="437">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0" fillId="0" borderId="0" xfId="0"/>
    <xf numFmtId="0" fontId="12" fillId="0" borderId="0" xfId="1" applyFont="1" applyAlignment="1">
      <alignment vertical="center"/>
    </xf>
    <xf numFmtId="0" fontId="12" fillId="0" borderId="1" xfId="1" applyFont="1" applyBorder="1"/>
    <xf numFmtId="0" fontId="12" fillId="0" borderId="0" xfId="1" applyFont="1"/>
    <xf numFmtId="164" fontId="12" fillId="0" borderId="1" xfId="1" applyNumberFormat="1" applyBorder="1" applyProtection="1">
      <protection locked="0"/>
    </xf>
    <xf numFmtId="0" fontId="23" fillId="0" borderId="1" xfId="1" applyFont="1" applyBorder="1"/>
    <xf numFmtId="0" fontId="25" fillId="0" borderId="0" xfId="1" applyFont="1"/>
    <xf numFmtId="0" fontId="12" fillId="0" borderId="0" xfId="1"/>
    <xf numFmtId="0" fontId="12" fillId="0" borderId="0" xfId="1" applyFont="1" applyAlignment="1">
      <alignment horizontal="left" vertical="center"/>
    </xf>
    <xf numFmtId="0" fontId="13" fillId="0" borderId="0" xfId="0" applyFont="1" applyAlignment="1">
      <alignment horizontal="left"/>
    </xf>
    <xf numFmtId="0" fontId="35" fillId="0" borderId="0" xfId="0" applyFont="1" applyAlignment="1">
      <alignment vertical="center"/>
    </xf>
    <xf numFmtId="0" fontId="12" fillId="0" borderId="0" xfId="0" applyFont="1" applyFill="1"/>
    <xf numFmtId="164" fontId="12" fillId="6"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2" fillId="6" borderId="1" xfId="0" applyNumberFormat="1" applyFont="1" applyFill="1" applyBorder="1" applyAlignment="1" applyProtection="1">
      <alignment horizontal="right" vertical="center"/>
      <protection locked="0"/>
    </xf>
    <xf numFmtId="164" fontId="12" fillId="2" borderId="1" xfId="0" applyNumberFormat="1" applyFont="1" applyFill="1" applyBorder="1" applyAlignment="1" applyProtection="1">
      <alignment horizontal="right" vertical="center"/>
      <protection locked="0"/>
    </xf>
    <xf numFmtId="0" fontId="34" fillId="0" borderId="0" xfId="0" applyFont="1" applyAlignment="1">
      <alignment vertical="center"/>
    </xf>
    <xf numFmtId="0" fontId="12" fillId="6" borderId="33" xfId="0" applyFont="1" applyFill="1" applyBorder="1" applyAlignment="1" applyProtection="1">
      <alignment horizontal="left" vertical="center" wrapText="1"/>
    </xf>
    <xf numFmtId="0" fontId="20" fillId="6" borderId="35" xfId="0" applyFont="1" applyFill="1" applyBorder="1" applyAlignment="1" applyProtection="1">
      <alignment vertical="center"/>
    </xf>
    <xf numFmtId="164" fontId="11" fillId="2" borderId="36" xfId="0" applyNumberFormat="1" applyFont="1" applyFill="1" applyBorder="1" applyAlignment="1" applyProtection="1">
      <alignment horizontal="right" vertical="center"/>
      <protection locked="0"/>
    </xf>
    <xf numFmtId="164" fontId="12" fillId="2" borderId="29"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locked="0"/>
    </xf>
    <xf numFmtId="164" fontId="11" fillId="2" borderId="34" xfId="0" applyNumberFormat="1" applyFont="1" applyFill="1" applyBorder="1" applyAlignment="1">
      <alignment vertical="center"/>
    </xf>
    <xf numFmtId="0" fontId="12" fillId="6" borderId="18" xfId="0" applyFont="1" applyFill="1" applyBorder="1" applyAlignment="1">
      <alignment horizontal="left" vertical="center"/>
    </xf>
    <xf numFmtId="0" fontId="11" fillId="2" borderId="17" xfId="0" applyFont="1" applyFill="1" applyBorder="1" applyAlignment="1">
      <alignment horizontal="center" vertical="center"/>
    </xf>
    <xf numFmtId="0" fontId="12" fillId="0" borderId="0" xfId="0" applyFont="1" applyBorder="1"/>
    <xf numFmtId="0" fontId="12" fillId="6" borderId="0" xfId="0" applyFont="1" applyFill="1" applyBorder="1" applyAlignment="1" applyProtection="1">
      <alignment horizontal="left" vertical="center" wrapText="1"/>
    </xf>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1" xfId="0" applyFont="1" applyBorder="1"/>
    <xf numFmtId="0" fontId="12" fillId="0" borderId="20" xfId="0" applyFont="1" applyBorder="1" applyAlignment="1">
      <alignment vertical="center"/>
    </xf>
    <xf numFmtId="0" fontId="12" fillId="2" borderId="20" xfId="0" applyFont="1" applyFill="1" applyBorder="1" applyAlignment="1">
      <alignment vertical="center"/>
    </xf>
    <xf numFmtId="0" fontId="12" fillId="6" borderId="24" xfId="0" applyFont="1" applyFill="1" applyBorder="1" applyAlignment="1" applyProtection="1">
      <alignment vertical="center" wrapText="1"/>
    </xf>
    <xf numFmtId="164" fontId="12" fillId="2" borderId="1" xfId="1" applyNumberFormat="1" applyFill="1" applyBorder="1" applyProtection="1">
      <protection locked="0"/>
    </xf>
    <xf numFmtId="164" fontId="12" fillId="4" borderId="1" xfId="0" applyNumberFormat="1" applyFont="1" applyFill="1" applyBorder="1" applyAlignment="1" applyProtection="1">
      <alignment horizontal="right" vertical="center"/>
      <protection locked="0"/>
    </xf>
    <xf numFmtId="164" fontId="12" fillId="4" borderId="4" xfId="0" applyNumberFormat="1" applyFont="1" applyFill="1" applyBorder="1" applyAlignment="1" applyProtection="1">
      <alignment horizontal="right" vertical="center"/>
      <protection locked="0"/>
    </xf>
    <xf numFmtId="0" fontId="11" fillId="2" borderId="1" xfId="0" applyFont="1" applyFill="1" applyBorder="1" applyAlignment="1" applyProtection="1">
      <alignment horizontal="center" vertical="center"/>
    </xf>
    <xf numFmtId="0" fontId="11" fillId="2" borderId="1" xfId="1" applyFont="1" applyFill="1" applyBorder="1" applyAlignment="1">
      <alignment horizontal="center" vertical="center" wrapText="1"/>
    </xf>
    <xf numFmtId="0" fontId="12" fillId="0" borderId="1" xfId="1" applyBorder="1" applyAlignment="1">
      <alignment horizontal="left" indent="1"/>
    </xf>
    <xf numFmtId="0" fontId="12" fillId="6" borderId="33"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26" fillId="0" borderId="0" xfId="1" applyFont="1" applyAlignment="1">
      <alignment horizontal="left" vertical="center"/>
    </xf>
    <xf numFmtId="0" fontId="13" fillId="0" borderId="0" xfId="0" applyFont="1" applyAlignment="1">
      <alignment horizontal="left" vertical="center"/>
    </xf>
    <xf numFmtId="0" fontId="26" fillId="0" borderId="0" xfId="1" applyFont="1" applyAlignment="1">
      <alignment horizontal="center" vertical="center"/>
    </xf>
    <xf numFmtId="164" fontId="0" fillId="0" borderId="0" xfId="0" applyNumberFormat="1"/>
    <xf numFmtId="0" fontId="17" fillId="0" borderId="22" xfId="12" applyFont="1" applyBorder="1" applyAlignment="1">
      <alignment horizontal="left"/>
    </xf>
    <xf numFmtId="164" fontId="17" fillId="0" borderId="23" xfId="12" applyNumberFormat="1" applyFont="1" applyFill="1" applyBorder="1" applyAlignment="1">
      <alignment horizontal="right" wrapText="1"/>
    </xf>
    <xf numFmtId="0" fontId="17" fillId="0" borderId="24" xfId="12" applyFont="1" applyBorder="1" applyAlignment="1">
      <alignment horizontal="left"/>
    </xf>
    <xf numFmtId="0" fontId="17" fillId="0" borderId="25" xfId="12" applyFont="1" applyBorder="1" applyAlignment="1">
      <alignment horizontal="left"/>
    </xf>
    <xf numFmtId="0" fontId="17" fillId="0" borderId="15" xfId="12" applyFont="1" applyFill="1" applyBorder="1" applyAlignment="1">
      <alignment horizontal="left" indent="2"/>
    </xf>
    <xf numFmtId="164" fontId="17" fillId="3" borderId="23" xfId="12" applyNumberFormat="1" applyFont="1" applyFill="1" applyBorder="1" applyAlignment="1">
      <alignment horizontal="right" vertical="center" wrapText="1"/>
    </xf>
    <xf numFmtId="164" fontId="17" fillId="3" borderId="20" xfId="12" applyNumberFormat="1" applyFont="1" applyFill="1" applyBorder="1" applyAlignment="1">
      <alignment vertical="center"/>
    </xf>
    <xf numFmtId="164" fontId="17" fillId="3" borderId="17" xfId="12" applyNumberFormat="1" applyFont="1" applyFill="1" applyBorder="1" applyAlignment="1">
      <alignment vertical="center"/>
    </xf>
    <xf numFmtId="164" fontId="17" fillId="3" borderId="20" xfId="12" applyNumberFormat="1" applyFont="1" applyFill="1" applyBorder="1" applyAlignment="1">
      <alignment horizontal="right" vertical="center"/>
    </xf>
    <xf numFmtId="164" fontId="17" fillId="3" borderId="17" xfId="12" applyNumberFormat="1" applyFont="1" applyFill="1" applyBorder="1" applyAlignment="1">
      <alignment horizontal="right" vertical="center"/>
    </xf>
    <xf numFmtId="164" fontId="17" fillId="0" borderId="52" xfId="0" applyNumberFormat="1" applyFont="1" applyBorder="1" applyAlignment="1">
      <alignment horizontal="right" vertical="center" wrapText="1"/>
    </xf>
    <xf numFmtId="0" fontId="34" fillId="0" borderId="49" xfId="0" applyFont="1" applyBorder="1" applyAlignment="1">
      <alignment horizontal="center" vertical="top"/>
    </xf>
    <xf numFmtId="0" fontId="29" fillId="0" borderId="49" xfId="0" applyFont="1" applyBorder="1" applyAlignment="1">
      <alignment vertical="top" wrapText="1"/>
    </xf>
    <xf numFmtId="0" fontId="34" fillId="0" borderId="52" xfId="0" applyFont="1" applyBorder="1" applyAlignment="1">
      <alignment horizontal="center" vertical="top"/>
    </xf>
    <xf numFmtId="0" fontId="29" fillId="0" borderId="53" xfId="0" applyFont="1" applyBorder="1" applyAlignment="1">
      <alignment vertical="top" wrapText="1"/>
    </xf>
    <xf numFmtId="0" fontId="14" fillId="2" borderId="0" xfId="0" applyFont="1" applyFill="1"/>
    <xf numFmtId="0" fontId="29" fillId="0" borderId="56" xfId="0" applyFont="1" applyBorder="1" applyAlignment="1">
      <alignment horizontal="center" vertical="top" wrapText="1"/>
    </xf>
    <xf numFmtId="0" fontId="29" fillId="0" borderId="57" xfId="0" applyFont="1" applyBorder="1" applyAlignment="1">
      <alignment horizontal="center" vertical="top" wrapText="1"/>
    </xf>
    <xf numFmtId="164" fontId="17" fillId="2" borderId="33" xfId="0" applyNumberFormat="1" applyFont="1" applyFill="1" applyBorder="1" applyAlignment="1">
      <alignment horizontal="right" vertical="center"/>
    </xf>
    <xf numFmtId="0" fontId="12" fillId="0" borderId="0" xfId="0" applyFont="1" applyAlignment="1"/>
    <xf numFmtId="164" fontId="17" fillId="2" borderId="34" xfId="0" applyNumberFormat="1" applyFont="1" applyFill="1" applyBorder="1" applyAlignment="1">
      <alignment horizontal="right" vertical="center"/>
    </xf>
    <xf numFmtId="164" fontId="17" fillId="2" borderId="3" xfId="0" applyNumberFormat="1" applyFont="1" applyFill="1" applyBorder="1" applyAlignment="1">
      <alignment horizontal="right" vertical="center"/>
    </xf>
    <xf numFmtId="164" fontId="17" fillId="2" borderId="65" xfId="0" applyNumberFormat="1" applyFont="1" applyFill="1" applyBorder="1" applyAlignment="1">
      <alignment horizontal="right" vertical="center"/>
    </xf>
    <xf numFmtId="164" fontId="17" fillId="0" borderId="64" xfId="0" applyNumberFormat="1" applyFont="1" applyBorder="1" applyAlignment="1">
      <alignment horizontal="right" vertical="center" wrapText="1"/>
    </xf>
    <xf numFmtId="0" fontId="11" fillId="2" borderId="1" xfId="1" applyFont="1" applyFill="1" applyBorder="1" applyAlignment="1">
      <alignment horizontal="center"/>
    </xf>
    <xf numFmtId="0" fontId="12" fillId="0" borderId="1" xfId="1" applyFont="1" applyFill="1" applyBorder="1"/>
    <xf numFmtId="164" fontId="12" fillId="0" borderId="0" xfId="1" applyNumberFormat="1" applyFill="1" applyBorder="1" applyProtection="1">
      <protection locked="0"/>
    </xf>
    <xf numFmtId="164" fontId="12" fillId="0" borderId="1" xfId="1" applyNumberFormat="1" applyFont="1" applyBorder="1" applyProtection="1">
      <protection locked="0"/>
    </xf>
    <xf numFmtId="164" fontId="12" fillId="2" borderId="1" xfId="1" applyNumberFormat="1" applyFont="1" applyFill="1" applyBorder="1" applyProtection="1">
      <protection locked="0"/>
    </xf>
    <xf numFmtId="0" fontId="19" fillId="0" borderId="1" xfId="1" applyFont="1" applyBorder="1"/>
    <xf numFmtId="0" fontId="26" fillId="0" borderId="0" xfId="1" applyFont="1" applyAlignment="1">
      <alignment vertical="center"/>
    </xf>
    <xf numFmtId="0" fontId="26" fillId="0" borderId="0" xfId="0" applyFont="1" applyAlignment="1">
      <alignment vertical="center"/>
    </xf>
    <xf numFmtId="0" fontId="56" fillId="5" borderId="11" xfId="0" applyFont="1" applyFill="1" applyBorder="1" applyAlignment="1">
      <alignment horizontal="center" vertical="center" wrapText="1"/>
    </xf>
    <xf numFmtId="0" fontId="56" fillId="2" borderId="11" xfId="1" applyFont="1" applyFill="1" applyBorder="1" applyAlignment="1">
      <alignment horizontal="center" vertical="center" wrapText="1"/>
    </xf>
    <xf numFmtId="0" fontId="56" fillId="5" borderId="50" xfId="0" applyFont="1" applyFill="1" applyBorder="1" applyAlignment="1">
      <alignment horizontal="center" vertical="center" wrapText="1"/>
    </xf>
    <xf numFmtId="0" fontId="59" fillId="0" borderId="76" xfId="1" applyFont="1" applyBorder="1" applyAlignment="1">
      <alignment horizontal="left" vertical="top" wrapText="1"/>
    </xf>
    <xf numFmtId="0" fontId="14" fillId="0" borderId="0" xfId="1" applyFont="1" applyAlignment="1">
      <alignment horizontal="left" vertical="top" wrapText="1"/>
    </xf>
    <xf numFmtId="0" fontId="59" fillId="0" borderId="76" xfId="1" applyFont="1" applyFill="1" applyBorder="1" applyAlignment="1">
      <alignment horizontal="left" vertical="top" wrapText="1"/>
    </xf>
    <xf numFmtId="0" fontId="24" fillId="0" borderId="76" xfId="1" applyFont="1" applyFill="1" applyBorder="1" applyAlignment="1">
      <alignment horizontal="left" vertical="top" wrapText="1"/>
    </xf>
    <xf numFmtId="0" fontId="13" fillId="0" borderId="76" xfId="1" applyFont="1" applyFill="1" applyBorder="1" applyAlignment="1">
      <alignment horizontal="left" vertical="top" wrapText="1"/>
    </xf>
    <xf numFmtId="0" fontId="60" fillId="3" borderId="66" xfId="1" applyFont="1" applyFill="1" applyBorder="1" applyAlignment="1">
      <alignment horizontal="left" vertical="top" wrapText="1"/>
    </xf>
    <xf numFmtId="0" fontId="43" fillId="0" borderId="66" xfId="1" applyFont="1" applyFill="1" applyBorder="1" applyAlignment="1">
      <alignment horizontal="left" vertical="center" wrapText="1"/>
    </xf>
    <xf numFmtId="0" fontId="43" fillId="0" borderId="0" xfId="1" applyFont="1" applyAlignment="1">
      <alignment horizontal="left" vertical="center" wrapText="1"/>
    </xf>
    <xf numFmtId="0" fontId="55" fillId="0" borderId="0" xfId="1" applyFont="1" applyAlignment="1">
      <alignment horizontal="left" vertical="top" wrapText="1"/>
    </xf>
    <xf numFmtId="0" fontId="43" fillId="0" borderId="2" xfId="1" applyFont="1" applyFill="1" applyBorder="1" applyAlignment="1">
      <alignment horizontal="left" vertical="center" wrapText="1"/>
    </xf>
    <xf numFmtId="0" fontId="43" fillId="0" borderId="76" xfId="1" applyFont="1" applyBorder="1" applyAlignment="1">
      <alignment horizontal="left" vertical="center" wrapText="1"/>
    </xf>
    <xf numFmtId="0" fontId="46" fillId="3" borderId="17" xfId="1" applyFont="1" applyFill="1" applyBorder="1" applyAlignment="1">
      <alignment horizontal="left" vertical="center" wrapText="1"/>
    </xf>
    <xf numFmtId="0" fontId="14" fillId="0" borderId="0" xfId="1" applyFont="1" applyAlignment="1">
      <alignment horizontal="left" vertical="center" wrapText="1"/>
    </xf>
    <xf numFmtId="0" fontId="60" fillId="3" borderId="66" xfId="1" applyFont="1" applyFill="1" applyBorder="1" applyAlignment="1">
      <alignment horizontal="left" vertical="center" wrapText="1"/>
    </xf>
    <xf numFmtId="0" fontId="48" fillId="0" borderId="66" xfId="1" applyFont="1" applyBorder="1" applyAlignment="1">
      <alignment horizontal="left" vertical="center" wrapText="1"/>
    </xf>
    <xf numFmtId="0" fontId="43" fillId="0" borderId="0" xfId="1" applyFont="1" applyFill="1" applyAlignment="1">
      <alignment horizontal="left" vertical="center" wrapText="1"/>
    </xf>
    <xf numFmtId="0" fontId="43" fillId="0" borderId="76" xfId="1" applyFont="1" applyFill="1" applyBorder="1" applyAlignment="1">
      <alignment horizontal="left" vertical="top" wrapText="1"/>
    </xf>
    <xf numFmtId="0" fontId="63" fillId="3" borderId="66" xfId="1" applyFont="1" applyFill="1" applyBorder="1" applyAlignment="1">
      <alignment horizontal="left" vertical="center" wrapText="1"/>
    </xf>
    <xf numFmtId="0" fontId="64" fillId="0" borderId="0" xfId="1" applyFont="1" applyAlignment="1">
      <alignment horizontal="left" vertical="center" wrapText="1"/>
    </xf>
    <xf numFmtId="0" fontId="65" fillId="0" borderId="66" xfId="1" applyFont="1" applyBorder="1" applyAlignment="1">
      <alignment horizontal="left" vertical="center" wrapText="1"/>
    </xf>
    <xf numFmtId="0" fontId="43" fillId="0" borderId="66" xfId="1" applyFont="1" applyBorder="1" applyAlignment="1">
      <alignment horizontal="left" vertical="center" wrapText="1"/>
    </xf>
    <xf numFmtId="0" fontId="60" fillId="7" borderId="66" xfId="1" applyFont="1" applyFill="1" applyBorder="1" applyAlignment="1">
      <alignment horizontal="left" vertical="center" wrapText="1"/>
    </xf>
    <xf numFmtId="0" fontId="43" fillId="7" borderId="76" xfId="1" applyFont="1" applyFill="1" applyBorder="1" applyAlignment="1">
      <alignment horizontal="left" vertical="center" wrapText="1"/>
    </xf>
    <xf numFmtId="0" fontId="66" fillId="3" borderId="66" xfId="1" applyFont="1" applyFill="1" applyBorder="1" applyAlignment="1">
      <alignment horizontal="left" vertical="center" wrapText="1"/>
    </xf>
    <xf numFmtId="0" fontId="67" fillId="0" borderId="76" xfId="1" applyFont="1" applyBorder="1" applyAlignment="1">
      <alignment horizontal="left" vertical="center" wrapText="1"/>
    </xf>
    <xf numFmtId="0" fontId="62" fillId="0" borderId="0" xfId="1" applyFont="1" applyAlignment="1">
      <alignment horizontal="left" vertical="center" wrapText="1"/>
    </xf>
    <xf numFmtId="0" fontId="62" fillId="0" borderId="76" xfId="1" applyFont="1" applyBorder="1" applyAlignment="1">
      <alignment horizontal="left" vertical="center" wrapText="1"/>
    </xf>
    <xf numFmtId="0" fontId="14" fillId="0" borderId="76" xfId="1" applyFont="1" applyBorder="1" applyAlignment="1">
      <alignment horizontal="left" vertical="top" wrapText="1"/>
    </xf>
    <xf numFmtId="0" fontId="12" fillId="0" borderId="2" xfId="0" applyFont="1" applyBorder="1"/>
    <xf numFmtId="0" fontId="28" fillId="0" borderId="0" xfId="12" applyFont="1" applyBorder="1" applyAlignment="1">
      <alignment horizontal="left"/>
    </xf>
    <xf numFmtId="165" fontId="12" fillId="3" borderId="66" xfId="1" applyNumberFormat="1" applyFill="1" applyBorder="1" applyAlignment="1" applyProtection="1">
      <alignment horizontal="right"/>
      <protection locked="0"/>
    </xf>
    <xf numFmtId="164" fontId="12" fillId="3" borderId="0" xfId="1" applyNumberFormat="1" applyFont="1" applyFill="1" applyAlignment="1">
      <alignment horizontal="right" vertical="center"/>
    </xf>
    <xf numFmtId="0" fontId="69" fillId="3" borderId="0" xfId="1" quotePrefix="1" applyFont="1" applyFill="1" applyAlignment="1">
      <alignment horizontal="left" vertical="center"/>
    </xf>
    <xf numFmtId="165" fontId="12" fillId="3" borderId="2" xfId="1" applyNumberFormat="1" applyFill="1" applyBorder="1" applyAlignment="1" applyProtection="1">
      <alignment horizontal="right"/>
      <protection locked="0"/>
    </xf>
    <xf numFmtId="165" fontId="11" fillId="3" borderId="17" xfId="1" applyNumberFormat="1" applyFont="1" applyFill="1" applyBorder="1" applyAlignment="1" applyProtection="1">
      <alignment horizontal="right"/>
      <protection locked="0"/>
    </xf>
    <xf numFmtId="164" fontId="12" fillId="0" borderId="0" xfId="1" applyNumberFormat="1" applyFont="1" applyAlignment="1">
      <alignment horizontal="left" vertical="center"/>
    </xf>
    <xf numFmtId="164" fontId="17" fillId="0" borderId="22" xfId="12" applyNumberFormat="1" applyFont="1" applyFill="1" applyBorder="1" applyAlignment="1">
      <alignment horizontal="right" wrapText="1"/>
    </xf>
    <xf numFmtId="164" fontId="17" fillId="3" borderId="8" xfId="12" applyNumberFormat="1" applyFont="1" applyFill="1" applyBorder="1" applyAlignment="1">
      <alignment vertical="center"/>
    </xf>
    <xf numFmtId="164" fontId="17" fillId="3" borderId="30" xfId="12" applyNumberFormat="1" applyFont="1" applyFill="1" applyBorder="1" applyAlignment="1">
      <alignment horizontal="right" wrapText="1"/>
    </xf>
    <xf numFmtId="164" fontId="17" fillId="3" borderId="33" xfId="12" applyNumberFormat="1" applyFont="1" applyFill="1" applyBorder="1" applyAlignment="1">
      <alignment horizontal="right" wrapText="1"/>
    </xf>
    <xf numFmtId="164" fontId="17" fillId="3" borderId="35" xfId="12" applyNumberFormat="1" applyFont="1" applyFill="1" applyBorder="1" applyAlignment="1">
      <alignment horizontal="right" wrapText="1"/>
    </xf>
    <xf numFmtId="0" fontId="19" fillId="0" borderId="0" xfId="1" applyFont="1" applyBorder="1"/>
    <xf numFmtId="0" fontId="23" fillId="0" borderId="3" xfId="1" applyFont="1" applyFill="1" applyBorder="1"/>
    <xf numFmtId="0" fontId="11" fillId="2" borderId="2" xfId="1" applyFont="1" applyFill="1" applyBorder="1" applyAlignment="1">
      <alignment horizontal="center"/>
    </xf>
    <xf numFmtId="0" fontId="11" fillId="2" borderId="3" xfId="1" applyFont="1" applyFill="1" applyBorder="1" applyAlignment="1">
      <alignment horizontal="center" vertical="center" wrapText="1"/>
    </xf>
    <xf numFmtId="0" fontId="43" fillId="0" borderId="66" xfId="1" applyFont="1" applyFill="1" applyBorder="1" applyAlignment="1">
      <alignment horizontal="left" vertical="top" wrapText="1"/>
    </xf>
    <xf numFmtId="0" fontId="11" fillId="0" borderId="0" xfId="1" applyFont="1" applyFill="1" applyBorder="1"/>
    <xf numFmtId="164" fontId="12" fillId="0" borderId="0" xfId="1" applyNumberFormat="1" applyFont="1" applyBorder="1" applyProtection="1">
      <protection locked="0"/>
    </xf>
    <xf numFmtId="0" fontId="72" fillId="6" borderId="0" xfId="0" applyFont="1" applyFill="1"/>
    <xf numFmtId="0" fontId="73" fillId="6" borderId="0" xfId="0" applyFont="1" applyFill="1"/>
    <xf numFmtId="0" fontId="17" fillId="6" borderId="0" xfId="0" applyFont="1" applyFill="1"/>
    <xf numFmtId="0" fontId="17" fillId="6" borderId="77" xfId="0" applyFont="1" applyFill="1" applyBorder="1" applyAlignment="1">
      <alignment wrapText="1"/>
    </xf>
    <xf numFmtId="0" fontId="17" fillId="6" borderId="67" xfId="0" applyFont="1" applyFill="1" applyBorder="1" applyAlignment="1">
      <alignment horizontal="center" wrapText="1"/>
    </xf>
    <xf numFmtId="0" fontId="17" fillId="6" borderId="67" xfId="0" applyFont="1" applyFill="1" applyBorder="1" applyAlignment="1">
      <alignment horizontal="center" wrapText="1"/>
    </xf>
    <xf numFmtId="0" fontId="17" fillId="6" borderId="78" xfId="0" applyFont="1" applyFill="1" applyBorder="1" applyAlignment="1">
      <alignmen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4" fillId="6" borderId="66" xfId="0" applyFont="1" applyFill="1" applyBorder="1" applyAlignment="1">
      <alignment horizontal="left" vertical="center"/>
    </xf>
    <xf numFmtId="0" fontId="12" fillId="6" borderId="66"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50" fillId="6" borderId="67" xfId="0" applyFont="1" applyFill="1" applyBorder="1" applyAlignment="1">
      <alignment horizontal="center" vertical="center" wrapText="1"/>
    </xf>
    <xf numFmtId="0" fontId="50" fillId="6" borderId="68" xfId="0" applyFont="1" applyFill="1" applyBorder="1" applyAlignment="1">
      <alignment horizontal="center" vertical="center" wrapText="1"/>
    </xf>
    <xf numFmtId="0" fontId="34" fillId="6" borderId="49" xfId="0" applyFont="1" applyFill="1" applyBorder="1" applyAlignment="1">
      <alignment horizontal="center" vertical="top"/>
    </xf>
    <xf numFmtId="164" fontId="17" fillId="6" borderId="31" xfId="0" applyNumberFormat="1" applyFont="1" applyFill="1" applyBorder="1" applyAlignment="1">
      <alignment horizontal="right" vertical="center" wrapText="1"/>
    </xf>
    <xf numFmtId="0" fontId="29" fillId="6" borderId="49" xfId="0" applyFont="1" applyFill="1" applyBorder="1" applyAlignment="1">
      <alignment horizontal="left" vertical="top" wrapText="1"/>
    </xf>
    <xf numFmtId="0" fontId="34" fillId="6" borderId="52" xfId="0" applyFont="1" applyFill="1" applyBorder="1" applyAlignment="1">
      <alignment horizontal="center" vertical="top"/>
    </xf>
    <xf numFmtId="0" fontId="29" fillId="6" borderId="53" xfId="0" applyFont="1" applyFill="1" applyBorder="1" applyAlignment="1">
      <alignment vertical="top" wrapText="1"/>
    </xf>
    <xf numFmtId="0" fontId="29" fillId="6" borderId="57" xfId="0" applyFont="1" applyFill="1" applyBorder="1" applyAlignment="1">
      <alignment horizontal="center" vertical="top" wrapText="1"/>
    </xf>
    <xf numFmtId="164" fontId="17" fillId="6" borderId="52" xfId="0" applyNumberFormat="1" applyFont="1" applyFill="1" applyBorder="1" applyAlignment="1">
      <alignment horizontal="right" vertical="center" wrapText="1"/>
    </xf>
    <xf numFmtId="0" fontId="29" fillId="6" borderId="55" xfId="0" applyFont="1" applyFill="1" applyBorder="1" applyAlignment="1">
      <alignment horizontal="left" vertical="top" wrapText="1"/>
    </xf>
    <xf numFmtId="0" fontId="34" fillId="6" borderId="55" xfId="0" applyFont="1" applyFill="1" applyBorder="1" applyAlignment="1">
      <alignment horizontal="center" vertical="top"/>
    </xf>
    <xf numFmtId="0" fontId="29" fillId="6" borderId="55" xfId="0" applyFont="1" applyFill="1" applyBorder="1" applyAlignment="1">
      <alignment vertical="top" wrapText="1"/>
    </xf>
    <xf numFmtId="0" fontId="29" fillId="6" borderId="58" xfId="0" applyFont="1" applyFill="1" applyBorder="1" applyAlignment="1">
      <alignment horizontal="center" vertical="top" wrapText="1"/>
    </xf>
    <xf numFmtId="0" fontId="20" fillId="6" borderId="6" xfId="0" applyFont="1" applyFill="1" applyBorder="1" applyAlignment="1">
      <alignment vertical="center" wrapText="1"/>
    </xf>
    <xf numFmtId="0" fontId="53" fillId="6" borderId="2" xfId="0" applyFont="1" applyFill="1" applyBorder="1" applyAlignment="1"/>
    <xf numFmtId="0" fontId="54" fillId="6" borderId="66" xfId="0" applyFont="1" applyFill="1" applyBorder="1" applyAlignment="1"/>
    <xf numFmtId="0" fontId="12" fillId="6" borderId="66" xfId="0" applyFont="1" applyFill="1" applyBorder="1"/>
    <xf numFmtId="0" fontId="12" fillId="6" borderId="0" xfId="0" applyFont="1" applyFill="1" applyBorder="1" applyAlignment="1"/>
    <xf numFmtId="0" fontId="42" fillId="6" borderId="0" xfId="1" applyFont="1" applyFill="1" applyBorder="1" applyAlignment="1">
      <alignment horizontal="center" vertical="center" wrapText="1"/>
    </xf>
    <xf numFmtId="0" fontId="12" fillId="6" borderId="0" xfId="0" applyFont="1" applyFill="1" applyBorder="1"/>
    <xf numFmtId="164" fontId="17" fillId="6" borderId="33" xfId="0" applyNumberFormat="1" applyFont="1" applyFill="1" applyBorder="1" applyAlignment="1" applyProtection="1">
      <alignment horizontal="right" vertical="center" wrapText="1"/>
      <protection locked="0"/>
    </xf>
    <xf numFmtId="164" fontId="17" fillId="6" borderId="48"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0" fontId="0" fillId="6" borderId="0" xfId="0" applyFont="1" applyFill="1"/>
    <xf numFmtId="0" fontId="12" fillId="6" borderId="0" xfId="1" applyFont="1" applyFill="1"/>
    <xf numFmtId="0" fontId="12" fillId="6" borderId="0" xfId="1" applyFill="1"/>
    <xf numFmtId="0" fontId="12" fillId="6" borderId="0" xfId="1" applyFont="1" applyFill="1" applyBorder="1" applyAlignment="1"/>
    <xf numFmtId="0" fontId="37" fillId="6" borderId="0" xfId="0" applyFont="1" applyFill="1" applyBorder="1" applyAlignment="1">
      <alignment vertical="center" wrapText="1"/>
    </xf>
    <xf numFmtId="0" fontId="53" fillId="6" borderId="4" xfId="0" applyFont="1" applyFill="1" applyBorder="1" applyAlignment="1" applyProtection="1">
      <protection locked="0"/>
    </xf>
    <xf numFmtId="164" fontId="17" fillId="6" borderId="69" xfId="0" applyNumberFormat="1" applyFont="1" applyFill="1" applyBorder="1" applyAlignment="1">
      <alignment horizontal="right" wrapText="1"/>
    </xf>
    <xf numFmtId="165" fontId="12" fillId="6" borderId="69" xfId="1" applyNumberFormat="1" applyFont="1" applyFill="1" applyBorder="1" applyAlignment="1" applyProtection="1">
      <alignment horizontal="right"/>
      <protection locked="0"/>
    </xf>
    <xf numFmtId="164" fontId="17" fillId="6" borderId="0" xfId="0" applyNumberFormat="1" applyFont="1" applyFill="1" applyBorder="1" applyAlignment="1">
      <alignment horizontal="right" wrapText="1"/>
    </xf>
    <xf numFmtId="165" fontId="12" fillId="6" borderId="0" xfId="1" applyNumberFormat="1" applyFont="1" applyFill="1" applyBorder="1" applyAlignment="1" applyProtection="1">
      <alignment horizontal="right"/>
      <protection locked="0"/>
    </xf>
    <xf numFmtId="164" fontId="17" fillId="6" borderId="66" xfId="0" applyNumberFormat="1" applyFont="1" applyFill="1" applyBorder="1" applyAlignment="1">
      <alignment horizontal="right" wrapText="1"/>
    </xf>
    <xf numFmtId="165" fontId="12" fillId="6" borderId="66" xfId="1" applyNumberFormat="1" applyFont="1" applyFill="1" applyBorder="1" applyAlignment="1" applyProtection="1">
      <alignment horizontal="right"/>
      <protection locked="0"/>
    </xf>
    <xf numFmtId="164" fontId="17" fillId="6" borderId="85" xfId="0" applyNumberFormat="1" applyFont="1" applyFill="1" applyBorder="1" applyAlignment="1">
      <alignment horizontal="right" wrapText="1"/>
    </xf>
    <xf numFmtId="0" fontId="17" fillId="6" borderId="66" xfId="0" applyFont="1" applyFill="1" applyBorder="1"/>
    <xf numFmtId="0" fontId="17" fillId="6" borderId="66" xfId="0" applyFont="1" applyFill="1" applyBorder="1" applyAlignment="1">
      <alignment wrapText="1"/>
    </xf>
    <xf numFmtId="164" fontId="17" fillId="2" borderId="5" xfId="0" applyNumberFormat="1" applyFont="1" applyFill="1" applyBorder="1" applyAlignment="1">
      <alignment horizontal="right" wrapText="1"/>
    </xf>
    <xf numFmtId="0" fontId="17" fillId="2" borderId="66" xfId="0" applyFont="1" applyFill="1" applyBorder="1" applyAlignment="1">
      <alignment wrapText="1"/>
    </xf>
    <xf numFmtId="0" fontId="12" fillId="0" borderId="66" xfId="1" applyFont="1" applyFill="1" applyBorder="1"/>
    <xf numFmtId="0" fontId="11" fillId="0" borderId="1" xfId="1" applyFont="1" applyFill="1" applyBorder="1" applyAlignment="1">
      <alignment wrapText="1"/>
    </xf>
    <xf numFmtId="0" fontId="30" fillId="6" borderId="16"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14" fillId="6" borderId="4"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14" fillId="6" borderId="6" xfId="1" applyFont="1" applyFill="1" applyBorder="1" applyAlignment="1" applyProtection="1">
      <alignment horizontal="left" vertical="center"/>
      <protection locked="0"/>
    </xf>
    <xf numFmtId="0" fontId="30" fillId="6" borderId="0"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13" fillId="0" borderId="2" xfId="1" applyFont="1" applyFill="1" applyBorder="1" applyAlignment="1">
      <alignment horizontal="left" vertical="top" wrapText="1"/>
    </xf>
    <xf numFmtId="0" fontId="43" fillId="0" borderId="3" xfId="1" applyFont="1" applyFill="1" applyBorder="1" applyAlignment="1">
      <alignment horizontal="left" vertical="top" wrapText="1"/>
    </xf>
    <xf numFmtId="0" fontId="14" fillId="0" borderId="86" xfId="1" applyFont="1" applyBorder="1" applyAlignment="1">
      <alignment horizontal="left" vertical="top" wrapText="1"/>
    </xf>
    <xf numFmtId="0" fontId="14" fillId="0" borderId="0" xfId="1" applyFont="1" applyBorder="1" applyAlignment="1">
      <alignment horizontal="left" vertical="top" wrapText="1"/>
    </xf>
    <xf numFmtId="164" fontId="14" fillId="3" borderId="59" xfId="0" applyNumberFormat="1" applyFont="1" applyFill="1" applyBorder="1" applyAlignment="1">
      <alignment horizontal="right" vertical="center" wrapText="1"/>
    </xf>
    <xf numFmtId="164" fontId="17" fillId="3" borderId="62" xfId="0" applyNumberFormat="1" applyFont="1" applyFill="1" applyBorder="1" applyAlignment="1">
      <alignment horizontal="right" vertical="center" wrapText="1"/>
    </xf>
    <xf numFmtId="164" fontId="14" fillId="3" borderId="60" xfId="0" applyNumberFormat="1" applyFont="1" applyFill="1" applyBorder="1" applyAlignment="1">
      <alignment horizontal="right" vertical="center" wrapText="1"/>
    </xf>
    <xf numFmtId="164" fontId="17" fillId="3" borderId="63" xfId="0" applyNumberFormat="1" applyFont="1" applyFill="1" applyBorder="1" applyAlignment="1">
      <alignment horizontal="right" vertical="center" wrapText="1"/>
    </xf>
    <xf numFmtId="164" fontId="14" fillId="3" borderId="61" xfId="0" applyNumberFormat="1" applyFont="1" applyFill="1" applyBorder="1" applyAlignment="1">
      <alignment horizontal="right" vertical="center" wrapText="1"/>
    </xf>
    <xf numFmtId="164" fontId="17" fillId="3" borderId="54" xfId="0" applyNumberFormat="1" applyFont="1" applyFill="1" applyBorder="1" applyAlignment="1">
      <alignment horizontal="right" vertical="center" wrapText="1"/>
    </xf>
    <xf numFmtId="0" fontId="12" fillId="6" borderId="66" xfId="0" applyFont="1" applyFill="1" applyBorder="1" applyAlignment="1"/>
    <xf numFmtId="164" fontId="17" fillId="2" borderId="66" xfId="0" applyNumberFormat="1" applyFont="1" applyFill="1" applyBorder="1" applyAlignment="1">
      <alignment horizontal="right" vertical="center"/>
    </xf>
    <xf numFmtId="164" fontId="17" fillId="2" borderId="48" xfId="0" applyNumberFormat="1" applyFont="1" applyFill="1" applyBorder="1" applyAlignment="1">
      <alignment horizontal="right" vertical="center"/>
    </xf>
    <xf numFmtId="0" fontId="53" fillId="6" borderId="66" xfId="0" applyFont="1" applyFill="1" applyBorder="1" applyAlignment="1" applyProtection="1">
      <protection locked="0"/>
    </xf>
    <xf numFmtId="164" fontId="14" fillId="2" borderId="30" xfId="1" applyNumberFormat="1" applyFont="1" applyFill="1" applyBorder="1" applyAlignment="1" applyProtection="1">
      <alignment vertical="center"/>
      <protection locked="0"/>
    </xf>
    <xf numFmtId="164" fontId="14" fillId="2" borderId="66" xfId="1" applyNumberFormat="1" applyFont="1" applyFill="1" applyBorder="1" applyAlignment="1" applyProtection="1">
      <alignment vertical="center"/>
      <protection locked="0"/>
    </xf>
    <xf numFmtId="164" fontId="14" fillId="2" borderId="51" xfId="1" applyNumberFormat="1" applyFont="1" applyFill="1" applyBorder="1" applyAlignment="1" applyProtection="1">
      <alignment vertical="center"/>
      <protection locked="0"/>
    </xf>
    <xf numFmtId="0" fontId="34" fillId="6" borderId="66" xfId="0" applyFont="1" applyFill="1" applyBorder="1" applyAlignment="1" applyProtection="1">
      <alignment horizontal="center" vertical="center"/>
      <protection locked="0"/>
    </xf>
    <xf numFmtId="164" fontId="17" fillId="6" borderId="66" xfId="0" applyNumberFormat="1" applyFont="1" applyFill="1" applyBorder="1" applyAlignment="1" applyProtection="1">
      <alignment horizontal="right" vertical="center" wrapText="1"/>
      <protection locked="0"/>
    </xf>
    <xf numFmtId="10" fontId="17" fillId="6" borderId="33" xfId="6" applyNumberFormat="1" applyFont="1" applyFill="1" applyBorder="1" applyAlignment="1" applyProtection="1">
      <alignment horizontal="right" vertical="center" wrapText="1"/>
      <protection locked="0"/>
    </xf>
    <xf numFmtId="10" fontId="17" fillId="6" borderId="66" xfId="6" applyNumberFormat="1" applyFont="1" applyFill="1" applyBorder="1" applyAlignment="1" applyProtection="1">
      <alignment horizontal="right" vertical="center" wrapText="1"/>
      <protection locked="0"/>
    </xf>
    <xf numFmtId="10" fontId="17" fillId="6" borderId="48" xfId="6" applyNumberFormat="1" applyFont="1" applyFill="1" applyBorder="1" applyAlignment="1" applyProtection="1">
      <alignment horizontal="right" vertical="center" wrapText="1"/>
      <protection locked="0"/>
    </xf>
    <xf numFmtId="10" fontId="17" fillId="6" borderId="0" xfId="6" applyNumberFormat="1" applyFont="1" applyFill="1" applyBorder="1" applyAlignment="1">
      <alignment horizontal="right" vertical="center" wrapText="1"/>
    </xf>
    <xf numFmtId="0" fontId="14" fillId="6" borderId="66" xfId="1" applyFont="1" applyFill="1" applyBorder="1" applyAlignment="1" applyProtection="1">
      <alignment horizontal="left" vertical="center"/>
      <protection locked="0"/>
    </xf>
    <xf numFmtId="0" fontId="12" fillId="6" borderId="66" xfId="0" applyFont="1" applyFill="1" applyBorder="1" applyAlignment="1" applyProtection="1">
      <alignment horizontal="center"/>
      <protection locked="0"/>
    </xf>
    <xf numFmtId="164" fontId="13" fillId="2" borderId="33" xfId="1" applyNumberFormat="1" applyFont="1" applyFill="1" applyBorder="1" applyAlignment="1" applyProtection="1">
      <alignment vertical="center"/>
      <protection locked="0"/>
    </xf>
    <xf numFmtId="164" fontId="13" fillId="2" borderId="48" xfId="1" applyNumberFormat="1" applyFont="1" applyFill="1" applyBorder="1" applyAlignment="1" applyProtection="1">
      <alignment vertical="center"/>
      <protection locked="0"/>
    </xf>
    <xf numFmtId="164" fontId="13" fillId="2" borderId="66" xfId="1" applyNumberFormat="1" applyFont="1" applyFill="1" applyBorder="1" applyAlignment="1" applyProtection="1">
      <alignment vertical="center"/>
      <protection locked="0"/>
    </xf>
    <xf numFmtId="0" fontId="13" fillId="6" borderId="0" xfId="1" applyFont="1" applyFill="1" applyBorder="1" applyAlignment="1"/>
    <xf numFmtId="0" fontId="11" fillId="6" borderId="0" xfId="1" applyFont="1" applyFill="1" applyBorder="1" applyAlignment="1"/>
    <xf numFmtId="0" fontId="13" fillId="6" borderId="66" xfId="1" applyFont="1" applyFill="1" applyBorder="1" applyAlignment="1" applyProtection="1">
      <alignment horizontal="center" vertical="center"/>
      <protection locked="0"/>
    </xf>
    <xf numFmtId="0" fontId="13" fillId="0" borderId="66" xfId="1" applyFont="1" applyFill="1" applyBorder="1" applyAlignment="1">
      <alignment horizontal="center" vertical="center" wrapText="1"/>
    </xf>
    <xf numFmtId="164" fontId="14" fillId="2" borderId="66" xfId="0" applyNumberFormat="1" applyFont="1" applyFill="1" applyBorder="1"/>
    <xf numFmtId="0" fontId="14" fillId="0" borderId="66" xfId="0" applyFont="1" applyFill="1" applyBorder="1"/>
    <xf numFmtId="164" fontId="17" fillId="0" borderId="3" xfId="0" applyNumberFormat="1" applyFont="1" applyBorder="1" applyAlignment="1">
      <alignment horizontal="right" vertical="center" wrapText="1"/>
    </xf>
    <xf numFmtId="0" fontId="12" fillId="0" borderId="66" xfId="0" applyFont="1" applyBorder="1" applyAlignment="1">
      <alignment wrapText="1"/>
    </xf>
    <xf numFmtId="0" fontId="17" fillId="0" borderId="0" xfId="0" applyFont="1" applyFill="1"/>
    <xf numFmtId="0" fontId="40"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2" fillId="0" borderId="12" xfId="0" applyFont="1" applyBorder="1" applyAlignment="1">
      <alignment horizontal="left" vertical="center"/>
    </xf>
    <xf numFmtId="49" fontId="21" fillId="0" borderId="11"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38" fillId="0" borderId="15" xfId="7"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17" fillId="6" borderId="83" xfId="0" applyFont="1" applyFill="1" applyBorder="1" applyAlignment="1">
      <alignment horizontal="center" wrapText="1"/>
    </xf>
    <xf numFmtId="0" fontId="17" fillId="6" borderId="84" xfId="0" applyFont="1" applyFill="1" applyBorder="1" applyAlignment="1">
      <alignment horizontal="center" wrapText="1"/>
    </xf>
    <xf numFmtId="0" fontId="54" fillId="6" borderId="82" xfId="0" applyFont="1" applyFill="1" applyBorder="1" applyAlignment="1">
      <alignment horizontal="center" wrapText="1"/>
    </xf>
    <xf numFmtId="0" fontId="74" fillId="6" borderId="0"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7" fillId="6" borderId="16"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23" fillId="0" borderId="1" xfId="1" applyFont="1" applyBorder="1" applyAlignment="1">
      <alignment horizontal="center"/>
    </xf>
    <xf numFmtId="0" fontId="26" fillId="0" borderId="0" xfId="1" applyFont="1" applyAlignment="1">
      <alignment horizontal="left" vertical="center"/>
    </xf>
    <xf numFmtId="0" fontId="11" fillId="2" borderId="1" xfId="1" applyFont="1" applyFill="1" applyBorder="1" applyAlignment="1">
      <alignment horizontal="center" vertical="center"/>
    </xf>
    <xf numFmtId="0" fontId="16" fillId="0" borderId="4" xfId="1" applyFont="1" applyBorder="1" applyAlignment="1">
      <alignment horizontal="left" vertical="center" wrapText="1"/>
    </xf>
    <xf numFmtId="0" fontId="16" fillId="0" borderId="6" xfId="1" applyFont="1" applyBorder="1" applyAlignment="1">
      <alignment horizontal="left" vertical="center" wrapText="1"/>
    </xf>
    <xf numFmtId="0" fontId="16" fillId="0" borderId="5" xfId="1" applyFont="1" applyBorder="1" applyAlignment="1">
      <alignment horizontal="left" vertical="center" wrapText="1"/>
    </xf>
    <xf numFmtId="0" fontId="26" fillId="6" borderId="0" xfId="0" applyFont="1" applyFill="1" applyAlignment="1">
      <alignment horizontal="left" vertical="center"/>
    </xf>
    <xf numFmtId="0" fontId="17" fillId="6" borderId="0" xfId="0" applyFont="1" applyFill="1" applyAlignment="1">
      <alignment horizontal="left" vertical="center" wrapText="1"/>
    </xf>
    <xf numFmtId="0" fontId="17" fillId="6" borderId="9" xfId="0" applyFont="1" applyFill="1" applyBorder="1" applyAlignment="1">
      <alignment horizontal="left" vertical="center" wrapText="1"/>
    </xf>
    <xf numFmtId="0" fontId="13" fillId="6" borderId="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50" fillId="6" borderId="72" xfId="0" applyFont="1" applyFill="1" applyBorder="1" applyAlignment="1">
      <alignment horizontal="center" vertical="center" wrapText="1"/>
    </xf>
    <xf numFmtId="0" fontId="50" fillId="6" borderId="73" xfId="0" applyFont="1" applyFill="1" applyBorder="1" applyAlignment="1">
      <alignment horizontal="center" vertical="center" wrapText="1"/>
    </xf>
    <xf numFmtId="0" fontId="50" fillId="6" borderId="74" xfId="0" applyFont="1" applyFill="1" applyBorder="1" applyAlignment="1">
      <alignment horizontal="center" vertical="center" wrapText="1"/>
    </xf>
    <xf numFmtId="0" fontId="50" fillId="6" borderId="69" xfId="0" applyFont="1" applyFill="1" applyBorder="1" applyAlignment="1">
      <alignment horizontal="center" vertical="center" wrapText="1"/>
    </xf>
    <xf numFmtId="0" fontId="50" fillId="6" borderId="70" xfId="0" applyFont="1" applyFill="1" applyBorder="1" applyAlignment="1">
      <alignment horizontal="center" vertical="center" wrapText="1"/>
    </xf>
    <xf numFmtId="0" fontId="50" fillId="6" borderId="71" xfId="0" applyFont="1" applyFill="1" applyBorder="1" applyAlignment="1">
      <alignment horizontal="center" vertical="center" wrapText="1"/>
    </xf>
    <xf numFmtId="0" fontId="14" fillId="6" borderId="4" xfId="1" applyFont="1" applyFill="1" applyBorder="1" applyAlignment="1" applyProtection="1">
      <alignment horizontal="left" vertical="center"/>
      <protection locked="0"/>
    </xf>
    <xf numFmtId="0" fontId="14" fillId="6" borderId="6" xfId="1" applyFont="1" applyFill="1" applyBorder="1" applyAlignment="1" applyProtection="1">
      <alignment horizontal="left" vertical="center"/>
      <protection locked="0"/>
    </xf>
    <xf numFmtId="0" fontId="30" fillId="6" borderId="11"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34" fillId="6" borderId="75" xfId="0" applyFont="1" applyFill="1" applyBorder="1" applyAlignment="1">
      <alignment horizontal="center" vertical="top"/>
    </xf>
    <xf numFmtId="0" fontId="34" fillId="6" borderId="0" xfId="0" applyFont="1" applyFill="1" applyBorder="1" applyAlignment="1">
      <alignment horizontal="center" vertical="top"/>
    </xf>
    <xf numFmtId="0" fontId="19" fillId="6" borderId="0" xfId="0" applyFont="1" applyFill="1" applyBorder="1" applyAlignment="1">
      <alignment horizontal="center" vertical="top" wrapText="1"/>
    </xf>
    <xf numFmtId="0" fontId="13" fillId="6" borderId="75" xfId="1" applyFont="1" applyFill="1" applyBorder="1" applyAlignment="1">
      <alignment horizontal="left" vertical="top" wrapText="1"/>
    </xf>
    <xf numFmtId="0" fontId="13" fillId="6" borderId="0" xfId="1" applyFont="1" applyFill="1" applyBorder="1" applyAlignment="1">
      <alignment horizontal="left" vertical="top" wrapText="1"/>
    </xf>
    <xf numFmtId="0" fontId="55" fillId="6" borderId="30" xfId="1" applyFont="1" applyFill="1" applyBorder="1" applyAlignment="1" applyProtection="1">
      <alignment horizontal="center"/>
      <protection locked="0"/>
    </xf>
    <xf numFmtId="0" fontId="55" fillId="6" borderId="32" xfId="1" applyFont="1" applyFill="1" applyBorder="1" applyAlignment="1" applyProtection="1">
      <alignment horizontal="center"/>
      <protection locked="0"/>
    </xf>
    <xf numFmtId="0" fontId="30" fillId="6" borderId="15" xfId="0" applyFont="1" applyFill="1" applyBorder="1" applyAlignment="1" applyProtection="1">
      <alignment horizontal="center" vertical="center" wrapText="1"/>
      <protection locked="0"/>
    </xf>
    <xf numFmtId="0" fontId="30" fillId="6" borderId="16" xfId="0" applyFont="1" applyFill="1" applyBorder="1" applyAlignment="1" applyProtection="1">
      <alignment horizontal="center" vertical="center" wrapText="1"/>
      <protection locked="0"/>
    </xf>
    <xf numFmtId="0" fontId="30" fillId="6" borderId="14" xfId="0" applyFont="1" applyFill="1" applyBorder="1" applyAlignment="1" applyProtection="1">
      <alignment horizontal="center" vertical="center" wrapText="1"/>
      <protection locked="0"/>
    </xf>
    <xf numFmtId="0" fontId="30" fillId="6" borderId="0" xfId="0" applyFont="1" applyFill="1" applyBorder="1" applyAlignment="1">
      <alignment horizontal="center" vertical="center" wrapText="1"/>
    </xf>
    <xf numFmtId="0" fontId="13" fillId="6" borderId="35" xfId="1" applyFont="1" applyFill="1" applyBorder="1" applyAlignment="1" applyProtection="1">
      <alignment horizontal="left"/>
      <protection locked="0"/>
    </xf>
    <xf numFmtId="0" fontId="13" fillId="6" borderId="37" xfId="1" applyFont="1" applyFill="1" applyBorder="1" applyAlignment="1" applyProtection="1">
      <alignment horizontal="left"/>
      <protection locked="0"/>
    </xf>
    <xf numFmtId="0" fontId="13" fillId="6" borderId="28" xfId="1" applyFont="1" applyFill="1" applyBorder="1" applyAlignment="1" applyProtection="1">
      <alignment horizontal="left" vertical="center"/>
      <protection locked="0"/>
    </xf>
    <xf numFmtId="0" fontId="13" fillId="6" borderId="29" xfId="1" applyFont="1" applyFill="1" applyBorder="1" applyAlignment="1" applyProtection="1">
      <alignment horizontal="left" vertical="center"/>
      <protection locked="0"/>
    </xf>
    <xf numFmtId="0" fontId="14" fillId="6" borderId="5" xfId="1" applyFont="1" applyFill="1" applyBorder="1" applyAlignment="1" applyProtection="1">
      <alignment horizontal="left" vertical="center"/>
      <protection locked="0"/>
    </xf>
    <xf numFmtId="0" fontId="13" fillId="0" borderId="66" xfId="0" applyFont="1" applyFill="1" applyBorder="1" applyAlignment="1">
      <alignment horizontal="center"/>
    </xf>
    <xf numFmtId="0" fontId="12" fillId="6" borderId="0" xfId="0" applyFont="1" applyFill="1"/>
    <xf numFmtId="0" fontId="14" fillId="6" borderId="39" xfId="1" applyFont="1" applyFill="1" applyBorder="1" applyAlignment="1" applyProtection="1">
      <alignment horizontal="left" vertical="center"/>
      <protection locked="0"/>
    </xf>
    <xf numFmtId="0" fontId="14" fillId="6" borderId="66" xfId="1" applyFont="1" applyFill="1" applyBorder="1" applyAlignment="1" applyProtection="1">
      <alignment horizontal="left" vertical="center"/>
      <protection locked="0"/>
    </xf>
    <xf numFmtId="0" fontId="24" fillId="6" borderId="5"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13" fillId="6" borderId="4" xfId="1" applyFont="1" applyFill="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30" fillId="5" borderId="50"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12" fillId="0" borderId="0" xfId="1" applyAlignment="1">
      <alignment horizontal="left"/>
    </xf>
    <xf numFmtId="0" fontId="26" fillId="0" borderId="0" xfId="0" applyFont="1" applyAlignment="1">
      <alignment horizontal="left" vertical="center"/>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1" fillId="2" borderId="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22" fillId="0" borderId="0" xfId="1" applyFont="1" applyAlignment="1">
      <alignment horizontal="left" vertical="center"/>
    </xf>
    <xf numFmtId="0" fontId="11" fillId="0" borderId="80" xfId="1" applyFont="1" applyBorder="1" applyAlignment="1">
      <alignment horizontal="center" vertical="center"/>
    </xf>
    <xf numFmtId="0" fontId="11" fillId="0" borderId="79"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7" fillId="0" borderId="80" xfId="1" applyFont="1" applyBorder="1" applyAlignment="1">
      <alignment horizontal="center" vertical="center" wrapText="1"/>
    </xf>
    <xf numFmtId="0" fontId="16" fillId="0" borderId="22"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25" xfId="12" applyFont="1" applyFill="1" applyBorder="1" applyAlignment="1">
      <alignment horizontal="center" vertical="center" wrapText="1"/>
    </xf>
    <xf numFmtId="0" fontId="16" fillId="0" borderId="81" xfId="12" applyFont="1" applyFill="1" applyBorder="1" applyAlignment="1">
      <alignment horizontal="center" vertical="center" wrapText="1"/>
    </xf>
    <xf numFmtId="0" fontId="16" fillId="0" borderId="66" xfId="12" applyFont="1" applyFill="1" applyBorder="1" applyAlignment="1">
      <alignment horizontal="center" vertical="center" wrapText="1"/>
    </xf>
    <xf numFmtId="0" fontId="16" fillId="0" borderId="20" xfId="12" applyFont="1" applyFill="1" applyBorder="1" applyAlignment="1">
      <alignment horizontal="center" vertical="center" wrapText="1"/>
    </xf>
    <xf numFmtId="0" fontId="16" fillId="0" borderId="26" xfId="12" applyFont="1" applyFill="1" applyBorder="1" applyAlignment="1">
      <alignment horizontal="center" vertical="center" wrapText="1"/>
    </xf>
    <xf numFmtId="0" fontId="16" fillId="0" borderId="21" xfId="12" applyFont="1" applyFill="1" applyBorder="1" applyAlignment="1">
      <alignment horizontal="center" vertical="center" wrapText="1"/>
    </xf>
    <xf numFmtId="0" fontId="57" fillId="0" borderId="75" xfId="1" applyFont="1" applyBorder="1" applyAlignment="1">
      <alignment horizontal="left" vertical="center" wrapText="1"/>
    </xf>
    <xf numFmtId="0" fontId="57" fillId="0" borderId="0" xfId="1" applyFont="1" applyBorder="1" applyAlignment="1">
      <alignment horizontal="left" vertical="center" wrapText="1"/>
    </xf>
    <xf numFmtId="0" fontId="16" fillId="7" borderId="18" xfId="1" applyFont="1" applyFill="1" applyBorder="1" applyAlignment="1">
      <alignment horizontal="left" vertical="center" wrapText="1"/>
    </xf>
    <xf numFmtId="0" fontId="16" fillId="7" borderId="0" xfId="1" applyFont="1" applyFill="1" applyBorder="1" applyAlignment="1">
      <alignment horizontal="left" vertical="center" wrapText="1"/>
    </xf>
    <xf numFmtId="0" fontId="28" fillId="0" borderId="18" xfId="12" applyFont="1" applyBorder="1" applyAlignment="1">
      <alignment horizontal="left"/>
    </xf>
    <xf numFmtId="0" fontId="28" fillId="0" borderId="0" xfId="12" applyFont="1" applyBorder="1" applyAlignment="1">
      <alignment horizontal="left"/>
    </xf>
    <xf numFmtId="0" fontId="16" fillId="0" borderId="23" xfId="12" applyFont="1" applyFill="1" applyBorder="1" applyAlignment="1">
      <alignment horizontal="center" vertical="center" wrapText="1"/>
    </xf>
    <xf numFmtId="0" fontId="16" fillId="0" borderId="18" xfId="12" applyFont="1" applyFill="1" applyBorder="1" applyAlignment="1">
      <alignment horizontal="center" vertical="center" wrapText="1"/>
    </xf>
    <xf numFmtId="0" fontId="16" fillId="0" borderId="11" xfId="12" applyFont="1" applyFill="1" applyBorder="1" applyAlignment="1">
      <alignment horizontal="center" vertical="center" wrapText="1"/>
    </xf>
    <xf numFmtId="0" fontId="16" fillId="0" borderId="13"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1" fillId="0" borderId="19" xfId="1" applyFont="1" applyBorder="1" applyAlignment="1">
      <alignment horizontal="center" vertical="center"/>
    </xf>
    <xf numFmtId="0" fontId="11" fillId="0" borderId="11" xfId="1" applyFont="1" applyBorder="1" applyAlignment="1">
      <alignment horizontal="center" vertical="center"/>
    </xf>
    <xf numFmtId="0" fontId="14" fillId="0" borderId="80" xfId="1" applyFont="1" applyBorder="1" applyAlignment="1">
      <alignment horizontal="center"/>
    </xf>
    <xf numFmtId="0" fontId="12" fillId="0" borderId="80" xfId="1" applyBorder="1" applyAlignment="1">
      <alignment horizontal="center"/>
    </xf>
    <xf numFmtId="0" fontId="45" fillId="0" borderId="0" xfId="0" applyFont="1" applyBorder="1" applyAlignment="1">
      <alignment horizontal="left" vertical="center" wrapText="1"/>
    </xf>
    <xf numFmtId="0" fontId="12" fillId="6" borderId="24"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39" xfId="0" applyFont="1" applyFill="1" applyBorder="1" applyAlignment="1" applyProtection="1">
      <alignment horizontal="left" vertical="center" wrapText="1"/>
    </xf>
    <xf numFmtId="0" fontId="39" fillId="6" borderId="5" xfId="7" applyFont="1" applyFill="1" applyBorder="1" applyAlignment="1" applyProtection="1">
      <alignment horizontal="left" vertical="center"/>
    </xf>
    <xf numFmtId="0" fontId="39" fillId="6" borderId="1" xfId="7" applyFont="1" applyFill="1" applyBorder="1" applyAlignment="1" applyProtection="1">
      <alignment horizontal="left" vertical="center"/>
    </xf>
    <xf numFmtId="0" fontId="39" fillId="6" borderId="34" xfId="7" applyFont="1" applyFill="1" applyBorder="1" applyAlignment="1" applyProtection="1">
      <alignment horizontal="left" vertical="center"/>
    </xf>
    <xf numFmtId="0" fontId="39" fillId="6" borderId="28" xfId="7" applyFont="1" applyFill="1" applyBorder="1" applyAlignment="1" applyProtection="1">
      <alignment horizontal="left" vertical="center"/>
    </xf>
    <xf numFmtId="0" fontId="39" fillId="6" borderId="3" xfId="7" applyFont="1" applyFill="1" applyBorder="1" applyAlignment="1" applyProtection="1">
      <alignment horizontal="left" vertical="center"/>
    </xf>
    <xf numFmtId="0" fontId="39" fillId="6" borderId="42"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1" fillId="2" borderId="1" xfId="0" applyFont="1" applyFill="1" applyBorder="1" applyAlignment="1" applyProtection="1">
      <alignment horizontal="center" vertical="center"/>
    </xf>
    <xf numFmtId="0" fontId="12" fillId="6" borderId="33"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12" fillId="6" borderId="41"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2" xfId="0" applyFont="1" applyFill="1" applyBorder="1" applyAlignment="1" applyProtection="1">
      <alignment horizontal="left" vertical="center" wrapText="1"/>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1" fillId="5" borderId="45"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2" xfId="0" applyFont="1" applyFill="1" applyBorder="1" applyAlignment="1">
      <alignment horizontal="left" vertical="center"/>
    </xf>
    <xf numFmtId="14" fontId="11" fillId="5" borderId="47"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14" fontId="11" fillId="5" borderId="45" xfId="0" applyNumberFormat="1" applyFont="1" applyFill="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11" fillId="2" borderId="3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4" xfId="0" applyFont="1" applyFill="1" applyBorder="1" applyAlignment="1">
      <alignment horizontal="center" vertical="center"/>
    </xf>
    <xf numFmtId="0" fontId="20" fillId="0" borderId="38"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11" fillId="2" borderId="1" xfId="0" applyFont="1" applyFill="1" applyBorder="1" applyAlignment="1">
      <alignment horizontal="center" vertical="center"/>
    </xf>
    <xf numFmtId="0" fontId="33" fillId="2" borderId="1" xfId="0" applyFont="1" applyFill="1" applyBorder="1" applyAlignment="1">
      <alignment horizontal="center" vertical="center"/>
    </xf>
    <xf numFmtId="0" fontId="11" fillId="2" borderId="18" xfId="0" applyFont="1" applyFill="1" applyBorder="1" applyAlignment="1">
      <alignment horizontal="center" vertical="center"/>
    </xf>
    <xf numFmtId="0" fontId="33" fillId="2" borderId="11"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2" fillId="6" borderId="33" xfId="0" applyFont="1" applyFill="1" applyBorder="1" applyAlignment="1">
      <alignment horizontal="left" vertical="center" indent="2"/>
    </xf>
    <xf numFmtId="0" fontId="12" fillId="6" borderId="1" xfId="0" applyFont="1" applyFill="1" applyBorder="1" applyAlignment="1">
      <alignment horizontal="left" vertical="center" indent="2"/>
    </xf>
    <xf numFmtId="0" fontId="12" fillId="6" borderId="34" xfId="0" applyFont="1" applyFill="1" applyBorder="1" applyAlignment="1">
      <alignment horizontal="left" vertical="center" indent="2"/>
    </xf>
    <xf numFmtId="0" fontId="12" fillId="6" borderId="35"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12" fillId="0" borderId="33"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34" xfId="0" applyFont="1" applyFill="1" applyBorder="1" applyAlignment="1">
      <alignment horizontal="left" vertical="center" indent="2"/>
    </xf>
    <xf numFmtId="0" fontId="36" fillId="6" borderId="46" xfId="2" applyFont="1" applyFill="1" applyBorder="1" applyAlignment="1" applyProtection="1">
      <alignment horizontal="left" vertical="center"/>
    </xf>
    <xf numFmtId="0" fontId="36" fillId="6" borderId="36" xfId="2" applyFont="1" applyFill="1" applyBorder="1" applyAlignment="1" applyProtection="1">
      <alignment horizontal="left" vertical="center"/>
    </xf>
    <xf numFmtId="0" fontId="36" fillId="6" borderId="37" xfId="2" applyFont="1" applyFill="1" applyBorder="1" applyAlignment="1" applyProtection="1">
      <alignment horizontal="left" vertical="center"/>
    </xf>
    <xf numFmtId="0" fontId="36" fillId="6" borderId="5" xfId="2" applyFont="1" applyFill="1" applyBorder="1" applyAlignment="1" applyProtection="1">
      <alignment horizontal="left" vertical="center"/>
    </xf>
    <xf numFmtId="0" fontId="36" fillId="6" borderId="1" xfId="2" applyFont="1" applyFill="1" applyBorder="1" applyAlignment="1" applyProtection="1">
      <alignment horizontal="left" vertical="center"/>
    </xf>
    <xf numFmtId="0" fontId="36" fillId="6" borderId="34" xfId="2" applyFont="1" applyFill="1" applyBorder="1" applyAlignment="1" applyProtection="1">
      <alignment horizontal="left" vertical="center"/>
    </xf>
    <xf numFmtId="0" fontId="36" fillId="0" borderId="5" xfId="2" applyFont="1" applyFill="1" applyBorder="1" applyAlignment="1" applyProtection="1">
      <alignment horizontal="left" vertical="center"/>
    </xf>
    <xf numFmtId="0" fontId="36" fillId="0" borderId="1" xfId="2" applyFont="1" applyFill="1" applyBorder="1" applyAlignment="1" applyProtection="1">
      <alignment horizontal="left" vertical="center"/>
    </xf>
    <xf numFmtId="0" fontId="36" fillId="0" borderId="34" xfId="2" applyFont="1" applyFill="1" applyBorder="1" applyAlignment="1" applyProtection="1">
      <alignment horizontal="left" vertical="center"/>
    </xf>
    <xf numFmtId="0" fontId="12" fillId="2" borderId="5"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12" fillId="2" borderId="34" xfId="2" applyFont="1" applyFill="1" applyBorder="1" applyAlignment="1" applyProtection="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34" xfId="0" applyFont="1" applyFill="1" applyBorder="1" applyAlignment="1">
      <alignment horizontal="left" vertical="center"/>
    </xf>
    <xf numFmtId="0" fontId="36" fillId="6" borderId="28" xfId="2" applyFont="1" applyFill="1" applyBorder="1" applyAlignment="1" applyProtection="1">
      <alignment horizontal="left" vertical="center"/>
    </xf>
    <xf numFmtId="0" fontId="36" fillId="6" borderId="3" xfId="2" applyFont="1" applyFill="1" applyBorder="1" applyAlignment="1" applyProtection="1">
      <alignment horizontal="left" vertical="center"/>
    </xf>
    <xf numFmtId="0" fontId="36" fillId="6" borderId="42" xfId="2" applyFont="1" applyFill="1" applyBorder="1" applyAlignment="1" applyProtection="1">
      <alignment horizontal="left" vertical="center"/>
    </xf>
    <xf numFmtId="0" fontId="33" fillId="2" borderId="33" xfId="0" applyFont="1" applyFill="1" applyBorder="1" applyAlignment="1">
      <alignment horizontal="center" vertical="center"/>
    </xf>
  </cellXfs>
  <cellStyles count="137">
    <cellStyle name="Comma 2" xfId="8"/>
    <cellStyle name="Comma 2 2" xfId="108"/>
    <cellStyle name="Comma 3" xfId="9"/>
    <cellStyle name="Comma 3 2" xfId="109"/>
    <cellStyle name="Comma 3 3" xfId="110"/>
    <cellStyle name="Comma 3 4" xfId="111"/>
    <cellStyle name="Comma 4" xfId="112"/>
    <cellStyle name="Comma 5" xfId="113"/>
    <cellStyle name="Currency 2" xfId="10"/>
    <cellStyle name="Currency 2 2" xfId="114"/>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cellStyle name="Hyperlink 2 2" xfId="11"/>
    <cellStyle name="Normal" xfId="0" builtinId="0"/>
    <cellStyle name="Normal 2" xfId="1"/>
    <cellStyle name="Normal 2 2" xfId="104"/>
    <cellStyle name="Normal 2 2 2" xfId="136"/>
    <cellStyle name="Normal 2 3" xfId="115"/>
    <cellStyle name="Normal 2 4" xfId="116"/>
    <cellStyle name="Normal 3" xfId="3"/>
    <cellStyle name="Normal 3 2" xfId="4"/>
    <cellStyle name="Normal 3 2 2" xfId="12"/>
    <cellStyle name="Normal 3 2 2 2" xfId="86"/>
    <cellStyle name="Normal 3 2 2 2 2" xfId="99"/>
    <cellStyle name="Normal 3 2 2 2 2 2" xfId="135"/>
    <cellStyle name="Normal 3 2 2 3" xfId="93"/>
    <cellStyle name="Normal 3 2 2 4" xfId="117"/>
    <cellStyle name="Normal 3 2 2 6" xfId="133"/>
    <cellStyle name="Normal 3 2 2 7" xfId="134"/>
    <cellStyle name="Normal 3 2 3" xfId="85"/>
    <cellStyle name="Normal 3 2 3 2" xfId="98"/>
    <cellStyle name="Normal 3 2 4" xfId="91"/>
    <cellStyle name="Normal 3 2 5" xfId="118"/>
    <cellStyle name="Normal 3 3" xfId="13"/>
    <cellStyle name="Normal 3 3 2" xfId="87"/>
    <cellStyle name="Normal 3 3 2 2" xfId="100"/>
    <cellStyle name="Normal 3 3 3" xfId="94"/>
    <cellStyle name="Normal 3 4" xfId="84"/>
    <cellStyle name="Normal 3 4 2" xfId="97"/>
    <cellStyle name="Normal 3 5" xfId="90"/>
    <cellStyle name="Normal 3 6" xfId="119"/>
    <cellStyle name="Normal 4" xfId="5"/>
    <cellStyle name="Normal 4 2" xfId="14"/>
    <cellStyle name="Normal 4 2 2" xfId="89"/>
    <cellStyle name="Normal 4 2 2 2" xfId="102"/>
    <cellStyle name="Normal 4 2 3" xfId="95"/>
    <cellStyle name="Normal 4 3" xfId="88"/>
    <cellStyle name="Normal 4 3 2" xfId="101"/>
    <cellStyle name="Normal 4 4" xfId="92"/>
    <cellStyle name="Normal 4 5" xfId="120"/>
    <cellStyle name="Normal 5" xfId="83"/>
    <cellStyle name="Normal 5 2" xfId="96"/>
    <cellStyle name="Normal 5 3" xfId="121"/>
    <cellStyle name="Normal 6" xfId="103"/>
    <cellStyle name="Normal 7" xfId="105"/>
    <cellStyle name="Normal 7 2" xfId="106"/>
    <cellStyle name="Normal 7 2 2" xfId="122"/>
    <cellStyle name="Normal 7 2 2 2" xfId="123"/>
    <cellStyle name="Normal 7 2 3" xfId="124"/>
    <cellStyle name="Normal 7 2 4" xfId="125"/>
    <cellStyle name="Normal 7 3" xfId="126"/>
    <cellStyle name="Normal 7 3 2" xfId="127"/>
    <cellStyle name="Normal 8" xfId="107"/>
    <cellStyle name="Percent 2" xfId="6"/>
    <cellStyle name="Percent 2 2" xfId="128"/>
    <cellStyle name="Percent 3" xfId="129"/>
    <cellStyle name="Percent 3 2" xfId="130"/>
    <cellStyle name="Percent 3 3" xfId="131"/>
    <cellStyle name="Percent 4" xfId="13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s27377/Desktop/2021%20Six-Year%20Plan%20(Part%20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stitution ID"/>
      <sheetName val="1-ISUG T&amp;F Increase Rate"/>
      <sheetName val="2-Tuit &amp; Oth NGF Rev"/>
      <sheetName val="3-Academic-Financial"/>
      <sheetName val="4-GF Request"/>
      <sheetName val="5-Financial Aid"/>
      <sheetName val="Finance-Tuition Waivers"/>
      <sheetName val="Sheet1"/>
    </sheetNames>
    <sheetDataSet>
      <sheetData sheetId="0"/>
      <sheetData sheetId="1">
        <row r="3">
          <cell r="C3" t="str">
            <v>Institution Name</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sbrown@rbc.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1"/>
  <sheetViews>
    <sheetView zoomScale="80" zoomScaleNormal="80" workbookViewId="0">
      <selection activeCell="A2" sqref="A2"/>
    </sheetView>
  </sheetViews>
  <sheetFormatPr defaultColWidth="164.453125" defaultRowHeight="15.5" x14ac:dyDescent="0.25"/>
  <cols>
    <col min="1" max="1" width="170.54296875" style="90" customWidth="1"/>
    <col min="2" max="16384" width="164.453125" style="90"/>
  </cols>
  <sheetData>
    <row r="1" spans="1:1" ht="21" customHeight="1" x14ac:dyDescent="0.25">
      <c r="A1" s="89" t="s">
        <v>205</v>
      </c>
    </row>
    <row r="2" spans="1:1" ht="21" customHeight="1" x14ac:dyDescent="0.25">
      <c r="A2" s="91" t="s">
        <v>204</v>
      </c>
    </row>
    <row r="3" spans="1:1" ht="21" customHeight="1" x14ac:dyDescent="0.25">
      <c r="A3" s="92" t="s">
        <v>170</v>
      </c>
    </row>
    <row r="4" spans="1:1" ht="16.399999999999999" customHeight="1" x14ac:dyDescent="0.25">
      <c r="A4" s="93"/>
    </row>
    <row r="5" spans="1:1" ht="21" customHeight="1" x14ac:dyDescent="0.25">
      <c r="A5" s="94" t="s">
        <v>171</v>
      </c>
    </row>
    <row r="6" spans="1:1" s="96" customFormat="1" ht="92.15" customHeight="1" x14ac:dyDescent="0.25">
      <c r="A6" s="95" t="s">
        <v>172</v>
      </c>
    </row>
    <row r="7" spans="1:1" s="97" customFormat="1" ht="21" customHeight="1" x14ac:dyDescent="0.25">
      <c r="A7" s="94" t="s">
        <v>206</v>
      </c>
    </row>
    <row r="8" spans="1:1" s="96" customFormat="1" ht="75" customHeight="1" x14ac:dyDescent="0.25">
      <c r="A8" s="98" t="s">
        <v>249</v>
      </c>
    </row>
    <row r="9" spans="1:1" s="96" customFormat="1" ht="61.4" customHeight="1" thickBot="1" x14ac:dyDescent="0.3">
      <c r="A9" s="99" t="s">
        <v>250</v>
      </c>
    </row>
    <row r="10" spans="1:1" s="96" customFormat="1" ht="33" customHeight="1" thickBot="1" x14ac:dyDescent="0.3">
      <c r="A10" s="100" t="s">
        <v>234</v>
      </c>
    </row>
    <row r="11" spans="1:1" s="96" customFormat="1" ht="23.5" customHeight="1" x14ac:dyDescent="0.25">
      <c r="A11" s="102" t="s">
        <v>251</v>
      </c>
    </row>
    <row r="12" spans="1:1" s="96" customFormat="1" ht="57" customHeight="1" x14ac:dyDescent="0.25">
      <c r="A12" s="103" t="s">
        <v>237</v>
      </c>
    </row>
    <row r="13" spans="1:1" s="101" customFormat="1" ht="21" customHeight="1" x14ac:dyDescent="0.25">
      <c r="A13" s="102" t="s">
        <v>235</v>
      </c>
    </row>
    <row r="14" spans="1:1" s="96" customFormat="1" ht="60.65" customHeight="1" x14ac:dyDescent="0.25">
      <c r="A14" s="103" t="s">
        <v>252</v>
      </c>
    </row>
    <row r="15" spans="1:1" s="101" customFormat="1" ht="21" customHeight="1" x14ac:dyDescent="0.25">
      <c r="A15" s="102" t="s">
        <v>236</v>
      </c>
    </row>
    <row r="16" spans="1:1" s="104" customFormat="1" ht="163.5" customHeight="1" x14ac:dyDescent="0.25">
      <c r="A16" s="98" t="s">
        <v>253</v>
      </c>
    </row>
    <row r="17" spans="1:1" s="104" customFormat="1" ht="37.5" customHeight="1" x14ac:dyDescent="0.25">
      <c r="A17" s="134" t="s">
        <v>254</v>
      </c>
    </row>
    <row r="18" spans="1:1" s="104" customFormat="1" ht="39.65" customHeight="1" x14ac:dyDescent="0.25">
      <c r="A18" s="202" t="s">
        <v>239</v>
      </c>
    </row>
    <row r="19" spans="1:1" s="104" customFormat="1" ht="21" customHeight="1" x14ac:dyDescent="0.25">
      <c r="A19" s="105" t="s">
        <v>207</v>
      </c>
    </row>
    <row r="20" spans="1:1" s="104" customFormat="1" ht="21" customHeight="1" x14ac:dyDescent="0.25">
      <c r="A20" s="105" t="s">
        <v>208</v>
      </c>
    </row>
    <row r="21" spans="1:1" s="104" customFormat="1" ht="21" customHeight="1" x14ac:dyDescent="0.25">
      <c r="A21" s="203" t="s">
        <v>209</v>
      </c>
    </row>
    <row r="22" spans="1:1" s="104" customFormat="1" ht="127.4" customHeight="1" x14ac:dyDescent="0.25">
      <c r="A22" s="95" t="s">
        <v>255</v>
      </c>
    </row>
    <row r="23" spans="1:1" s="104" customFormat="1" ht="21" customHeight="1" x14ac:dyDescent="0.25">
      <c r="A23" s="102" t="s">
        <v>256</v>
      </c>
    </row>
    <row r="24" spans="1:1" s="104" customFormat="1" ht="70.5" customHeight="1" x14ac:dyDescent="0.25">
      <c r="A24" s="103" t="s">
        <v>257</v>
      </c>
    </row>
    <row r="25" spans="1:1" s="107" customFormat="1" ht="21" customHeight="1" x14ac:dyDescent="0.25">
      <c r="A25" s="106" t="s">
        <v>238</v>
      </c>
    </row>
    <row r="26" spans="1:1" s="96" customFormat="1" ht="97.5" customHeight="1" x14ac:dyDescent="0.25">
      <c r="A26" s="108" t="s">
        <v>258</v>
      </c>
    </row>
    <row r="27" spans="1:1" s="101" customFormat="1" ht="21" customHeight="1" x14ac:dyDescent="0.25">
      <c r="A27" s="102" t="s">
        <v>173</v>
      </c>
    </row>
    <row r="28" spans="1:1" s="96" customFormat="1" ht="38.5" customHeight="1" x14ac:dyDescent="0.25">
      <c r="A28" s="103" t="s">
        <v>174</v>
      </c>
    </row>
    <row r="29" spans="1:1" s="96" customFormat="1" ht="69" customHeight="1" x14ac:dyDescent="0.25">
      <c r="A29" s="103" t="s">
        <v>175</v>
      </c>
    </row>
    <row r="30" spans="1:1" s="101" customFormat="1" ht="51.65" customHeight="1" x14ac:dyDescent="0.25">
      <c r="A30" s="109" t="s">
        <v>259</v>
      </c>
    </row>
    <row r="31" spans="1:1" s="101" customFormat="1" ht="21" customHeight="1" x14ac:dyDescent="0.25">
      <c r="A31" s="110" t="s">
        <v>176</v>
      </c>
    </row>
    <row r="32" spans="1:1" ht="21" customHeight="1" x14ac:dyDescent="0.25">
      <c r="A32" s="111" t="s">
        <v>260</v>
      </c>
    </row>
    <row r="33" spans="1:1" ht="21" customHeight="1" x14ac:dyDescent="0.25">
      <c r="A33" s="111" t="s">
        <v>177</v>
      </c>
    </row>
    <row r="34" spans="1:1" s="96" customFormat="1" ht="21" customHeight="1" x14ac:dyDescent="0.25">
      <c r="A34" s="111" t="s">
        <v>178</v>
      </c>
    </row>
    <row r="35" spans="1:1" s="96" customFormat="1" ht="21" customHeight="1" x14ac:dyDescent="0.25">
      <c r="A35" s="111" t="s">
        <v>179</v>
      </c>
    </row>
    <row r="36" spans="1:1" s="96" customFormat="1" ht="21" customHeight="1" x14ac:dyDescent="0.25">
      <c r="A36" s="111" t="s">
        <v>180</v>
      </c>
    </row>
    <row r="37" spans="1:1" s="96" customFormat="1" ht="21" customHeight="1" x14ac:dyDescent="0.25">
      <c r="A37" s="102" t="s">
        <v>261</v>
      </c>
    </row>
    <row r="38" spans="1:1" s="101" customFormat="1" ht="21" customHeight="1" x14ac:dyDescent="0.25">
      <c r="A38" s="112" t="s">
        <v>181</v>
      </c>
    </row>
    <row r="39" spans="1:1" s="114" customFormat="1" ht="145.4" customHeight="1" x14ac:dyDescent="0.25">
      <c r="A39" s="113" t="s">
        <v>182</v>
      </c>
    </row>
    <row r="40" spans="1:1" s="114" customFormat="1" ht="57.65" customHeight="1" x14ac:dyDescent="0.25">
      <c r="A40" s="113" t="s">
        <v>183</v>
      </c>
    </row>
    <row r="41" spans="1:1" s="114" customFormat="1" ht="64.400000000000006" customHeight="1" x14ac:dyDescent="0.25">
      <c r="A41" s="113" t="s">
        <v>184</v>
      </c>
    </row>
    <row r="42" spans="1:1" s="114" customFormat="1" ht="93" customHeight="1" x14ac:dyDescent="0.25">
      <c r="A42" s="113" t="s">
        <v>185</v>
      </c>
    </row>
    <row r="43" spans="1:1" s="114" customFormat="1" ht="28.4" customHeight="1" x14ac:dyDescent="0.25">
      <c r="A43" s="113" t="s">
        <v>186</v>
      </c>
    </row>
    <row r="44" spans="1:1" s="114" customFormat="1" ht="26.15" customHeight="1" x14ac:dyDescent="0.25">
      <c r="A44" s="115" t="s">
        <v>187</v>
      </c>
    </row>
    <row r="45" spans="1:1" s="114" customFormat="1" ht="36" customHeight="1" x14ac:dyDescent="0.25">
      <c r="A45" s="113" t="s">
        <v>188</v>
      </c>
    </row>
    <row r="46" spans="1:1" s="114" customFormat="1" ht="20.25" customHeight="1" x14ac:dyDescent="0.25">
      <c r="A46" s="113" t="s">
        <v>189</v>
      </c>
    </row>
    <row r="47" spans="1:1" s="114" customFormat="1" ht="21.65" customHeight="1" x14ac:dyDescent="0.25">
      <c r="A47" s="113" t="s">
        <v>190</v>
      </c>
    </row>
    <row r="48" spans="1:1" s="114" customFormat="1" ht="24.65" customHeight="1" x14ac:dyDescent="0.25">
      <c r="A48" s="115" t="s">
        <v>191</v>
      </c>
    </row>
    <row r="49" spans="1:1" s="114" customFormat="1" ht="17.5" customHeight="1" x14ac:dyDescent="0.25">
      <c r="A49" s="115" t="s">
        <v>192</v>
      </c>
    </row>
    <row r="50" spans="1:1" s="114" customFormat="1" ht="35.15" customHeight="1" x14ac:dyDescent="0.25">
      <c r="A50" s="115" t="s">
        <v>193</v>
      </c>
    </row>
    <row r="51" spans="1:1" s="114" customFormat="1" ht="57" customHeight="1" x14ac:dyDescent="0.25">
      <c r="A51" s="115" t="s">
        <v>194</v>
      </c>
    </row>
    <row r="52" spans="1:1" s="114" customFormat="1" ht="62.15" customHeight="1" x14ac:dyDescent="0.25">
      <c r="A52" s="115" t="s">
        <v>195</v>
      </c>
    </row>
    <row r="53" spans="1:1" s="114" customFormat="1" ht="122.15" customHeight="1" x14ac:dyDescent="0.25">
      <c r="A53" s="115" t="s">
        <v>196</v>
      </c>
    </row>
    <row r="54" spans="1:1" s="114" customFormat="1" ht="69.650000000000006" customHeight="1" x14ac:dyDescent="0.25">
      <c r="A54" s="115" t="s">
        <v>197</v>
      </c>
    </row>
    <row r="55" spans="1:1" s="114" customFormat="1" ht="24" customHeight="1" x14ac:dyDescent="0.25">
      <c r="A55" s="115" t="s">
        <v>198</v>
      </c>
    </row>
    <row r="56" spans="1:1" s="114" customFormat="1" ht="23.15" customHeight="1" x14ac:dyDescent="0.25">
      <c r="A56" s="115" t="s">
        <v>199</v>
      </c>
    </row>
    <row r="57" spans="1:1" s="96" customFormat="1" ht="87" x14ac:dyDescent="0.25">
      <c r="A57" s="115" t="s">
        <v>200</v>
      </c>
    </row>
    <row r="58" spans="1:1" s="96" customFormat="1" ht="51.65" customHeight="1" x14ac:dyDescent="0.25">
      <c r="A58" s="115" t="s">
        <v>201</v>
      </c>
    </row>
    <row r="59" spans="1:1" s="96" customFormat="1" ht="89.5" customHeight="1" x14ac:dyDescent="0.25">
      <c r="A59" s="115" t="s">
        <v>202</v>
      </c>
    </row>
    <row r="60" spans="1:1" s="96" customFormat="1" ht="32.5" customHeight="1" x14ac:dyDescent="0.25">
      <c r="A60" s="115" t="s">
        <v>203</v>
      </c>
    </row>
    <row r="61" spans="1:1" hidden="1" x14ac:dyDescent="0.25">
      <c r="A61" s="116"/>
    </row>
    <row r="62" spans="1:1" hidden="1" x14ac:dyDescent="0.25">
      <c r="A62" s="116"/>
    </row>
    <row r="63" spans="1:1" hidden="1" x14ac:dyDescent="0.25">
      <c r="A63" s="116"/>
    </row>
    <row r="64" spans="1:1" s="204" customFormat="1" x14ac:dyDescent="0.25"/>
    <row r="65" s="205" customFormat="1" x14ac:dyDescent="0.25"/>
    <row r="66" s="205" customFormat="1" x14ac:dyDescent="0.25"/>
    <row r="67" s="205" customFormat="1" x14ac:dyDescent="0.25"/>
    <row r="68" s="205" customFormat="1" x14ac:dyDescent="0.25"/>
    <row r="69" s="205" customFormat="1" x14ac:dyDescent="0.25"/>
    <row r="70" s="205" customFormat="1" x14ac:dyDescent="0.25"/>
    <row r="71" s="205" customFormat="1" x14ac:dyDescent="0.25"/>
    <row r="72" s="205" customFormat="1" x14ac:dyDescent="0.25"/>
    <row r="73" s="205" customFormat="1" x14ac:dyDescent="0.25"/>
    <row r="74" s="205" customFormat="1" x14ac:dyDescent="0.25"/>
    <row r="75" s="205" customFormat="1" x14ac:dyDescent="0.25"/>
    <row r="76" s="205" customFormat="1" x14ac:dyDescent="0.25"/>
    <row r="77" s="205" customFormat="1" x14ac:dyDescent="0.25"/>
    <row r="78" s="205" customFormat="1" x14ac:dyDescent="0.25"/>
    <row r="79" s="205" customFormat="1" x14ac:dyDescent="0.25"/>
    <row r="80" s="205" customFormat="1" x14ac:dyDescent="0.25"/>
    <row r="81" s="205" customFormat="1" x14ac:dyDescent="0.25"/>
    <row r="82" s="205" customFormat="1" x14ac:dyDescent="0.25"/>
    <row r="83" s="205" customFormat="1" x14ac:dyDescent="0.25"/>
    <row r="84" s="205" customFormat="1" x14ac:dyDescent="0.25"/>
    <row r="85" s="205" customFormat="1" x14ac:dyDescent="0.25"/>
    <row r="86" s="205" customFormat="1" x14ac:dyDescent="0.25"/>
    <row r="87" s="205" customFormat="1" x14ac:dyDescent="0.25"/>
    <row r="88" s="205" customFormat="1" x14ac:dyDescent="0.25"/>
    <row r="89" s="205" customFormat="1" x14ac:dyDescent="0.25"/>
    <row r="90" s="205" customFormat="1" x14ac:dyDescent="0.25"/>
    <row r="91" s="205" customFormat="1" x14ac:dyDescent="0.25"/>
    <row r="92" s="205" customFormat="1" x14ac:dyDescent="0.25"/>
    <row r="93" s="205" customFormat="1" x14ac:dyDescent="0.25"/>
    <row r="94" s="205" customFormat="1" x14ac:dyDescent="0.25"/>
    <row r="95" s="205" customFormat="1" x14ac:dyDescent="0.25"/>
    <row r="96" s="205" customFormat="1" x14ac:dyDescent="0.25"/>
    <row r="97" s="205" customFormat="1" x14ac:dyDescent="0.25"/>
    <row r="98" s="205" customFormat="1" x14ac:dyDescent="0.25"/>
    <row r="99" s="205" customFormat="1" x14ac:dyDescent="0.25"/>
    <row r="100" s="205" customFormat="1" x14ac:dyDescent="0.25"/>
    <row r="101" s="205" customFormat="1" x14ac:dyDescent="0.25"/>
    <row r="102" s="205" customFormat="1" x14ac:dyDescent="0.25"/>
    <row r="103" s="205" customFormat="1" x14ac:dyDescent="0.25"/>
    <row r="104" s="205" customFormat="1" x14ac:dyDescent="0.25"/>
    <row r="105" s="205" customFormat="1" x14ac:dyDescent="0.25"/>
    <row r="106" s="205" customFormat="1" x14ac:dyDescent="0.25"/>
    <row r="107" s="205" customFormat="1" x14ac:dyDescent="0.25"/>
    <row r="108" s="205" customFormat="1" x14ac:dyDescent="0.25"/>
    <row r="109" s="205" customFormat="1" x14ac:dyDescent="0.25"/>
    <row r="110" s="205" customFormat="1" x14ac:dyDescent="0.25"/>
    <row r="111" s="205" customFormat="1" x14ac:dyDescent="0.25"/>
    <row r="112" s="205" customFormat="1" x14ac:dyDescent="0.25"/>
    <row r="113" s="205" customFormat="1" x14ac:dyDescent="0.25"/>
    <row r="114" s="205" customFormat="1" x14ac:dyDescent="0.25"/>
    <row r="115" s="205" customFormat="1" x14ac:dyDescent="0.25"/>
    <row r="116" s="205" customFormat="1" x14ac:dyDescent="0.25"/>
    <row r="117" s="205" customFormat="1" x14ac:dyDescent="0.25"/>
    <row r="118" s="205" customFormat="1" x14ac:dyDescent="0.25"/>
    <row r="119" s="205" customFormat="1" x14ac:dyDescent="0.25"/>
    <row r="120" s="205" customFormat="1" x14ac:dyDescent="0.25"/>
    <row r="121" s="205" customFormat="1" x14ac:dyDescent="0.25"/>
    <row r="122" s="205" customFormat="1" x14ac:dyDescent="0.25"/>
    <row r="123" s="205" customFormat="1" x14ac:dyDescent="0.25"/>
    <row r="124" s="205" customFormat="1" x14ac:dyDescent="0.25"/>
    <row r="125" s="205" customFormat="1" x14ac:dyDescent="0.25"/>
    <row r="126" s="205" customFormat="1" x14ac:dyDescent="0.25"/>
    <row r="127" s="205" customFormat="1" x14ac:dyDescent="0.25"/>
    <row r="128" s="205" customFormat="1" x14ac:dyDescent="0.25"/>
    <row r="129" s="205" customFormat="1" x14ac:dyDescent="0.25"/>
    <row r="130" s="205" customFormat="1" x14ac:dyDescent="0.25"/>
    <row r="131" s="205" customFormat="1" x14ac:dyDescent="0.25"/>
    <row r="132" s="205" customFormat="1" x14ac:dyDescent="0.25"/>
    <row r="133" s="205" customFormat="1" x14ac:dyDescent="0.25"/>
    <row r="134" s="205" customFormat="1" x14ac:dyDescent="0.25"/>
    <row r="135" s="205" customFormat="1" x14ac:dyDescent="0.25"/>
    <row r="136" s="205" customFormat="1" x14ac:dyDescent="0.25"/>
    <row r="137" s="205" customFormat="1" x14ac:dyDescent="0.25"/>
    <row r="138" s="205" customFormat="1" x14ac:dyDescent="0.25"/>
    <row r="139" s="205" customFormat="1" x14ac:dyDescent="0.25"/>
    <row r="140" s="205" customFormat="1" x14ac:dyDescent="0.25"/>
    <row r="141" s="205" customFormat="1" x14ac:dyDescent="0.25"/>
    <row r="142" s="205" customFormat="1" x14ac:dyDescent="0.25"/>
    <row r="143" s="205" customFormat="1" x14ac:dyDescent="0.25"/>
    <row r="144" s="205" customFormat="1" x14ac:dyDescent="0.25"/>
    <row r="145" s="205" customFormat="1" x14ac:dyDescent="0.25"/>
    <row r="146" s="205" customFormat="1" x14ac:dyDescent="0.25"/>
    <row r="147" s="205" customFormat="1" x14ac:dyDescent="0.25"/>
    <row r="148" s="205" customFormat="1" x14ac:dyDescent="0.25"/>
    <row r="149" s="205" customFormat="1" x14ac:dyDescent="0.25"/>
    <row r="150" s="205" customFormat="1" x14ac:dyDescent="0.25"/>
    <row r="151" s="205" customFormat="1" x14ac:dyDescent="0.25"/>
    <row r="152" s="205" customFormat="1" x14ac:dyDescent="0.25"/>
    <row r="153" s="205" customFormat="1" x14ac:dyDescent="0.25"/>
    <row r="154" s="205" customFormat="1" x14ac:dyDescent="0.25"/>
    <row r="155" s="205" customFormat="1" x14ac:dyDescent="0.25"/>
    <row r="156" s="205" customFormat="1" x14ac:dyDescent="0.25"/>
    <row r="157" s="205" customFormat="1" x14ac:dyDescent="0.25"/>
    <row r="158" s="205" customFormat="1" x14ac:dyDescent="0.25"/>
    <row r="159" s="205" customFormat="1" x14ac:dyDescent="0.25"/>
    <row r="160" s="205" customFormat="1" x14ac:dyDescent="0.25"/>
    <row r="161" s="205" customFormat="1" x14ac:dyDescent="0.25"/>
    <row r="162" s="205" customFormat="1" x14ac:dyDescent="0.25"/>
    <row r="163" s="205" customFormat="1" x14ac:dyDescent="0.25"/>
    <row r="164" s="205" customFormat="1" x14ac:dyDescent="0.25"/>
    <row r="165" s="205" customFormat="1" x14ac:dyDescent="0.25"/>
    <row r="166" s="205" customFormat="1" x14ac:dyDescent="0.25"/>
    <row r="167" s="205" customFormat="1" x14ac:dyDescent="0.25"/>
    <row r="168" s="205" customFormat="1" x14ac:dyDescent="0.25"/>
    <row r="169" s="205" customFormat="1" x14ac:dyDescent="0.25"/>
    <row r="170" s="205" customFormat="1" x14ac:dyDescent="0.25"/>
    <row r="171" s="205" customFormat="1" x14ac:dyDescent="0.25"/>
    <row r="172" s="205" customFormat="1" x14ac:dyDescent="0.25"/>
    <row r="173" s="205" customFormat="1" x14ac:dyDescent="0.25"/>
    <row r="174" s="205" customFormat="1" x14ac:dyDescent="0.25"/>
    <row r="175" s="205" customFormat="1" x14ac:dyDescent="0.25"/>
    <row r="176" s="205" customFormat="1" x14ac:dyDescent="0.25"/>
    <row r="177" s="205" customFormat="1" x14ac:dyDescent="0.25"/>
    <row r="178" s="205" customFormat="1" x14ac:dyDescent="0.25"/>
    <row r="179" s="205" customFormat="1" x14ac:dyDescent="0.25"/>
    <row r="180" s="205" customFormat="1" x14ac:dyDescent="0.25"/>
    <row r="181" s="205" customFormat="1" x14ac:dyDescent="0.25"/>
    <row r="182" s="205" customFormat="1" x14ac:dyDescent="0.25"/>
    <row r="183" s="205" customFormat="1" x14ac:dyDescent="0.25"/>
    <row r="184" s="205" customFormat="1" x14ac:dyDescent="0.25"/>
    <row r="185" s="205" customFormat="1" x14ac:dyDescent="0.25"/>
    <row r="186" s="205" customFormat="1" x14ac:dyDescent="0.25"/>
    <row r="187" s="205" customFormat="1" x14ac:dyDescent="0.25"/>
    <row r="188" s="205" customFormat="1" x14ac:dyDescent="0.25"/>
    <row r="189" s="205" customFormat="1" x14ac:dyDescent="0.25"/>
    <row r="190" s="205" customFormat="1" x14ac:dyDescent="0.25"/>
    <row r="191" s="205" customForma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tabSelected="1" zoomScale="80" zoomScaleNormal="80" workbookViewId="0">
      <selection activeCell="E11" sqref="E11"/>
    </sheetView>
  </sheetViews>
  <sheetFormatPr defaultColWidth="8.54296875" defaultRowHeight="12.5" x14ac:dyDescent="0.25"/>
  <cols>
    <col min="5" max="5" width="17.453125" customWidth="1"/>
  </cols>
  <sheetData>
    <row r="1" spans="1:19" s="2" customFormat="1" ht="30" customHeight="1" x14ac:dyDescent="0.25">
      <c r="A1" s="239" t="s">
        <v>137</v>
      </c>
      <c r="B1" s="239"/>
      <c r="C1" s="239"/>
      <c r="D1" s="239"/>
      <c r="E1" s="239"/>
      <c r="F1" s="239"/>
      <c r="G1" s="239"/>
      <c r="H1" s="239"/>
      <c r="I1" s="239"/>
      <c r="J1" s="239"/>
      <c r="K1" s="239"/>
      <c r="L1" s="239"/>
      <c r="M1" s="239"/>
      <c r="N1" s="239"/>
      <c r="O1" s="239"/>
      <c r="P1" s="239"/>
      <c r="Q1" s="239"/>
    </row>
    <row r="2" spans="1:19" s="2" customFormat="1" ht="30" customHeight="1" thickBot="1" x14ac:dyDescent="0.3">
      <c r="A2" s="241" t="s">
        <v>138</v>
      </c>
      <c r="B2" s="241"/>
      <c r="C2" s="241"/>
      <c r="D2" s="241"/>
      <c r="E2" s="241"/>
      <c r="F2" s="6"/>
      <c r="G2" s="6"/>
      <c r="H2" s="6"/>
      <c r="I2" s="6"/>
      <c r="J2" s="6"/>
      <c r="K2" s="6"/>
      <c r="L2" s="6"/>
      <c r="M2" s="6"/>
      <c r="N2" s="6"/>
      <c r="O2" s="6"/>
      <c r="P2" s="6"/>
    </row>
    <row r="3" spans="1:19" s="2" customFormat="1" ht="30" customHeight="1" thickBot="1" x14ac:dyDescent="0.3">
      <c r="A3" s="240" t="s">
        <v>10</v>
      </c>
      <c r="B3" s="240"/>
      <c r="C3" s="251" t="s">
        <v>269</v>
      </c>
      <c r="D3" s="252"/>
      <c r="E3" s="252"/>
      <c r="F3" s="252"/>
      <c r="G3" s="252"/>
      <c r="H3" s="252"/>
      <c r="I3" s="252"/>
      <c r="J3" s="252"/>
      <c r="K3" s="252"/>
      <c r="L3" s="252"/>
      <c r="M3" s="252"/>
      <c r="N3" s="252"/>
      <c r="O3" s="252"/>
      <c r="P3" s="252"/>
      <c r="Q3" s="252"/>
      <c r="R3" s="252"/>
      <c r="S3" s="253"/>
    </row>
    <row r="4" spans="1:19" s="5" customFormat="1" ht="30" customHeight="1" thickBot="1" x14ac:dyDescent="0.3">
      <c r="A4" s="240" t="s">
        <v>5</v>
      </c>
      <c r="B4" s="240"/>
      <c r="C4" s="240"/>
      <c r="D4" s="246"/>
      <c r="E4" s="247" t="s">
        <v>270</v>
      </c>
      <c r="F4" s="248"/>
      <c r="G4" s="248"/>
      <c r="H4" s="249"/>
      <c r="I4" s="4"/>
      <c r="J4" s="4"/>
      <c r="K4" s="4"/>
      <c r="L4" s="4"/>
      <c r="M4" s="4"/>
      <c r="N4" s="4"/>
      <c r="O4" s="4"/>
      <c r="P4" s="4"/>
      <c r="Q4" s="4"/>
      <c r="R4" s="4"/>
      <c r="S4" s="4"/>
    </row>
    <row r="5" spans="1:19" s="5" customFormat="1" ht="30" customHeight="1" thickBot="1" x14ac:dyDescent="0.3">
      <c r="A5" s="240" t="s">
        <v>6</v>
      </c>
      <c r="B5" s="240"/>
      <c r="C5" s="240"/>
      <c r="D5" s="240"/>
      <c r="E5" s="240"/>
      <c r="F5" s="240"/>
      <c r="G5" s="240"/>
      <c r="H5" s="4"/>
      <c r="I5" s="4"/>
      <c r="J5" s="4"/>
      <c r="K5" s="4"/>
      <c r="L5" s="4"/>
      <c r="M5" s="4"/>
      <c r="N5" s="4"/>
      <c r="O5" s="4"/>
      <c r="P5" s="4"/>
      <c r="Q5" s="4"/>
      <c r="R5" s="4"/>
      <c r="S5" s="4"/>
    </row>
    <row r="6" spans="1:19" s="5" customFormat="1" ht="30" customHeight="1" thickBot="1" x14ac:dyDescent="0.3">
      <c r="A6" s="242" t="s">
        <v>7</v>
      </c>
      <c r="B6" s="242"/>
      <c r="C6" s="242"/>
      <c r="D6" s="242"/>
      <c r="E6" s="242"/>
      <c r="F6" s="242"/>
      <c r="G6" s="242"/>
      <c r="H6" s="243" t="s">
        <v>271</v>
      </c>
      <c r="I6" s="244"/>
      <c r="J6" s="244"/>
      <c r="K6" s="244"/>
      <c r="L6" s="244"/>
      <c r="M6" s="244"/>
      <c r="N6" s="244"/>
      <c r="O6" s="244"/>
      <c r="P6" s="244"/>
      <c r="Q6" s="245"/>
      <c r="R6" s="4"/>
      <c r="S6" s="4"/>
    </row>
    <row r="7" spans="1:19" s="5" customFormat="1" ht="30" customHeight="1" thickBot="1" x14ac:dyDescent="0.3">
      <c r="A7" s="242" t="s">
        <v>8</v>
      </c>
      <c r="B7" s="242"/>
      <c r="C7" s="242"/>
      <c r="D7" s="242"/>
      <c r="E7" s="242"/>
      <c r="F7" s="242"/>
      <c r="G7" s="242"/>
      <c r="H7" s="250" t="s">
        <v>272</v>
      </c>
      <c r="I7" s="244"/>
      <c r="J7" s="244"/>
      <c r="K7" s="244"/>
      <c r="L7" s="244"/>
      <c r="M7" s="244"/>
      <c r="N7" s="244"/>
      <c r="O7" s="244"/>
      <c r="P7" s="244"/>
      <c r="Q7" s="245"/>
      <c r="R7" s="4"/>
      <c r="S7" s="4"/>
    </row>
    <row r="8" spans="1:19" s="5" customFormat="1" ht="30" customHeight="1" thickBot="1" x14ac:dyDescent="0.3">
      <c r="A8" s="242" t="s">
        <v>9</v>
      </c>
      <c r="B8" s="242"/>
      <c r="C8" s="242"/>
      <c r="D8" s="242"/>
      <c r="E8" s="242"/>
      <c r="F8" s="242"/>
      <c r="G8" s="242"/>
      <c r="H8" s="243" t="s">
        <v>273</v>
      </c>
      <c r="I8" s="244"/>
      <c r="J8" s="244"/>
      <c r="K8" s="244"/>
      <c r="L8" s="244"/>
      <c r="M8" s="244"/>
      <c r="N8" s="244"/>
      <c r="O8" s="244"/>
      <c r="P8" s="244"/>
      <c r="Q8" s="245"/>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hyperlinks>
  <pageMargins left="0.7" right="0.7" top="0.75" bottom="0.75" header="0.3" footer="0.3"/>
  <pageSetup scale="52"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5"/>
  <sheetViews>
    <sheetView zoomScale="80" zoomScaleNormal="80" workbookViewId="0">
      <selection activeCell="B1" sqref="B1"/>
    </sheetView>
  </sheetViews>
  <sheetFormatPr defaultColWidth="8.7265625" defaultRowHeight="15.5" x14ac:dyDescent="0.35"/>
  <cols>
    <col min="1" max="1" width="14.7265625" style="139" bestFit="1" customWidth="1"/>
    <col min="2" max="6" width="20.54296875" style="139" customWidth="1"/>
    <col min="7" max="16384" width="8.7265625" style="139"/>
  </cols>
  <sheetData>
    <row r="1" spans="1:9" ht="23" x14ac:dyDescent="0.5">
      <c r="B1" s="137" t="s">
        <v>240</v>
      </c>
      <c r="C1" s="138"/>
      <c r="D1" s="138"/>
      <c r="E1" s="138"/>
      <c r="F1" s="138"/>
      <c r="G1" s="138"/>
      <c r="H1" s="138"/>
    </row>
    <row r="2" spans="1:9" ht="16" customHeight="1" x14ac:dyDescent="0.35">
      <c r="B2" s="257" t="str">
        <f>'Institution ID'!C3</f>
        <v>Richard Bland College</v>
      </c>
      <c r="C2" s="257"/>
      <c r="D2" s="257"/>
      <c r="E2" s="257"/>
      <c r="F2" s="257"/>
      <c r="G2" s="257"/>
      <c r="H2" s="257"/>
    </row>
    <row r="3" spans="1:9" ht="16" thickBot="1" x14ac:dyDescent="0.4"/>
    <row r="4" spans="1:9" ht="107.15" customHeight="1" thickBot="1" x14ac:dyDescent="0.4">
      <c r="B4" s="258" t="s">
        <v>216</v>
      </c>
      <c r="C4" s="259"/>
      <c r="D4" s="259"/>
      <c r="E4" s="259"/>
      <c r="F4" s="260"/>
      <c r="G4" s="179"/>
      <c r="H4" s="179"/>
    </row>
    <row r="5" spans="1:9" ht="30" customHeight="1" x14ac:dyDescent="0.35">
      <c r="B5" s="144"/>
      <c r="C5" s="144"/>
      <c r="D5" s="144"/>
      <c r="E5" s="144"/>
      <c r="F5" s="144"/>
    </row>
    <row r="6" spans="1:9" ht="16" customHeight="1" thickBot="1" x14ac:dyDescent="0.45">
      <c r="B6" s="256" t="s">
        <v>211</v>
      </c>
      <c r="C6" s="256"/>
      <c r="D6" s="256"/>
      <c r="E6" s="256"/>
      <c r="F6" s="256"/>
    </row>
    <row r="7" spans="1:9" ht="16" thickBot="1" x14ac:dyDescent="0.4">
      <c r="B7" s="141" t="s">
        <v>210</v>
      </c>
      <c r="C7" s="254" t="s">
        <v>212</v>
      </c>
      <c r="D7" s="255"/>
      <c r="E7" s="254" t="s">
        <v>213</v>
      </c>
      <c r="F7" s="255"/>
    </row>
    <row r="8" spans="1:9" ht="31.5" thickBot="1" x14ac:dyDescent="0.4">
      <c r="B8" s="141" t="s">
        <v>217</v>
      </c>
      <c r="C8" s="142" t="s">
        <v>218</v>
      </c>
      <c r="D8" s="142" t="s">
        <v>214</v>
      </c>
      <c r="E8" s="142" t="s">
        <v>218</v>
      </c>
      <c r="F8" s="142" t="s">
        <v>214</v>
      </c>
    </row>
    <row r="9" spans="1:9" ht="33.65" customHeight="1" x14ac:dyDescent="0.35">
      <c r="A9" s="188" t="s">
        <v>242</v>
      </c>
      <c r="B9" s="187">
        <v>6000</v>
      </c>
      <c r="C9" s="181">
        <f>+B9*1.03</f>
        <v>6180</v>
      </c>
      <c r="D9" s="182">
        <f>IF(C9=0,"%",C9/B9-1)</f>
        <v>3.0000000000000027E-2</v>
      </c>
      <c r="E9" s="181">
        <f>+C9*1.03</f>
        <v>6365.4000000000005</v>
      </c>
      <c r="F9" s="182">
        <f>IF(E9=0,"%",E9/C9-1)</f>
        <v>3.0000000000000027E-2</v>
      </c>
    </row>
    <row r="10" spans="1:9" ht="33.65" customHeight="1" x14ac:dyDescent="0.35">
      <c r="A10" s="188" t="s">
        <v>243</v>
      </c>
      <c r="B10" s="190">
        <v>0</v>
      </c>
      <c r="C10" s="185">
        <v>0</v>
      </c>
      <c r="D10" s="186">
        <v>0</v>
      </c>
      <c r="E10" s="185">
        <v>0</v>
      </c>
      <c r="F10" s="186">
        <v>0</v>
      </c>
      <c r="I10" s="238"/>
    </row>
    <row r="11" spans="1:9" ht="33.65" customHeight="1" x14ac:dyDescent="0.35">
      <c r="B11" s="183"/>
      <c r="C11" s="183"/>
      <c r="D11" s="184"/>
      <c r="E11" s="183"/>
      <c r="F11" s="184"/>
    </row>
    <row r="12" spans="1:9" x14ac:dyDescent="0.35">
      <c r="B12" s="144"/>
      <c r="C12" s="144"/>
      <c r="D12" s="144"/>
      <c r="E12" s="144"/>
      <c r="F12" s="144"/>
    </row>
    <row r="13" spans="1:9" ht="16" customHeight="1" thickBot="1" x14ac:dyDescent="0.45">
      <c r="B13" s="256" t="s">
        <v>215</v>
      </c>
      <c r="C13" s="256"/>
      <c r="D13" s="256"/>
      <c r="E13" s="256"/>
      <c r="F13" s="256"/>
    </row>
    <row r="14" spans="1:9" ht="16" customHeight="1" thickBot="1" x14ac:dyDescent="0.4">
      <c r="B14" s="141" t="s">
        <v>210</v>
      </c>
      <c r="C14" s="254" t="s">
        <v>212</v>
      </c>
      <c r="D14" s="255"/>
      <c r="E14" s="254" t="s">
        <v>213</v>
      </c>
      <c r="F14" s="255"/>
    </row>
    <row r="15" spans="1:9" ht="31.5" thickBot="1" x14ac:dyDescent="0.4">
      <c r="B15" s="141" t="s">
        <v>217</v>
      </c>
      <c r="C15" s="142" t="s">
        <v>218</v>
      </c>
      <c r="D15" s="142" t="s">
        <v>214</v>
      </c>
      <c r="E15" s="142" t="s">
        <v>218</v>
      </c>
      <c r="F15" s="142" t="s">
        <v>214</v>
      </c>
    </row>
    <row r="16" spans="1:9" ht="35.5" customHeight="1" x14ac:dyDescent="0.35">
      <c r="A16" s="188" t="s">
        <v>242</v>
      </c>
      <c r="B16" s="181">
        <v>2160</v>
      </c>
      <c r="C16" s="181">
        <f>+B16*1.03</f>
        <v>2224.8000000000002</v>
      </c>
      <c r="D16" s="182">
        <f>IF(C16=0,"%",C16/B16-1)</f>
        <v>3.0000000000000027E-2</v>
      </c>
      <c r="E16" s="181">
        <f>+C16*1.03</f>
        <v>2291.5440000000003</v>
      </c>
      <c r="F16" s="182">
        <f>IF(E16=0,"%",E16/C16-1)</f>
        <v>3.0000000000000027E-2</v>
      </c>
    </row>
    <row r="17" spans="1:9" ht="31.5" customHeight="1" x14ac:dyDescent="0.35">
      <c r="A17" s="188" t="s">
        <v>243</v>
      </c>
      <c r="B17" s="191">
        <v>0</v>
      </c>
      <c r="C17" s="189">
        <v>0</v>
      </c>
      <c r="D17" s="189">
        <v>0</v>
      </c>
      <c r="E17" s="189">
        <v>0</v>
      </c>
      <c r="F17" s="189">
        <v>0</v>
      </c>
      <c r="I17" s="238"/>
    </row>
    <row r="18" spans="1:9" x14ac:dyDescent="0.35">
      <c r="B18" s="144"/>
      <c r="C18" s="144"/>
      <c r="D18" s="144"/>
      <c r="E18" s="144"/>
      <c r="F18" s="144"/>
    </row>
    <row r="19" spans="1:9" x14ac:dyDescent="0.35">
      <c r="B19" s="144"/>
      <c r="C19" s="144"/>
      <c r="D19" s="144"/>
      <c r="E19" s="144"/>
      <c r="F19" s="144"/>
    </row>
    <row r="20" spans="1:9" x14ac:dyDescent="0.35">
      <c r="B20" s="144"/>
      <c r="C20" s="144"/>
      <c r="D20" s="144"/>
      <c r="E20" s="144"/>
      <c r="F20" s="144"/>
    </row>
    <row r="21" spans="1:9" x14ac:dyDescent="0.35">
      <c r="B21" s="144"/>
      <c r="C21" s="144"/>
      <c r="D21" s="144"/>
      <c r="E21" s="144"/>
      <c r="F21" s="144"/>
    </row>
    <row r="22" spans="1:9" x14ac:dyDescent="0.35">
      <c r="B22" s="144"/>
      <c r="C22" s="144"/>
      <c r="D22" s="144"/>
      <c r="E22" s="144"/>
      <c r="F22" s="144"/>
    </row>
    <row r="23" spans="1:9" x14ac:dyDescent="0.35">
      <c r="B23" s="144"/>
      <c r="C23" s="144"/>
      <c r="D23" s="144"/>
      <c r="E23" s="144"/>
      <c r="F23" s="144"/>
    </row>
    <row r="24" spans="1:9" x14ac:dyDescent="0.35">
      <c r="B24" s="144"/>
      <c r="C24" s="144"/>
      <c r="D24" s="144"/>
      <c r="E24" s="144"/>
      <c r="F24" s="144"/>
    </row>
    <row r="25" spans="1:9" x14ac:dyDescent="0.35">
      <c r="B25" s="144"/>
      <c r="C25" s="144"/>
      <c r="D25" s="144"/>
      <c r="E25" s="144"/>
      <c r="F25" s="144"/>
    </row>
    <row r="26" spans="1:9" x14ac:dyDescent="0.35">
      <c r="B26" s="144"/>
      <c r="C26" s="144"/>
      <c r="D26" s="144"/>
      <c r="E26" s="144"/>
      <c r="F26" s="144"/>
    </row>
    <row r="27" spans="1:9" x14ac:dyDescent="0.35">
      <c r="B27" s="144"/>
      <c r="C27" s="144"/>
      <c r="D27" s="144"/>
      <c r="E27" s="144"/>
      <c r="F27" s="144"/>
    </row>
    <row r="28" spans="1:9" x14ac:dyDescent="0.35">
      <c r="B28" s="144"/>
      <c r="C28" s="144"/>
      <c r="D28" s="144"/>
      <c r="E28" s="144"/>
      <c r="F28" s="144"/>
    </row>
    <row r="29" spans="1:9" x14ac:dyDescent="0.35">
      <c r="B29" s="144"/>
      <c r="C29" s="144"/>
      <c r="D29" s="144"/>
      <c r="E29" s="144"/>
      <c r="F29" s="144"/>
    </row>
    <row r="30" spans="1:9" x14ac:dyDescent="0.35">
      <c r="B30" s="144"/>
      <c r="C30" s="144"/>
      <c r="D30" s="144"/>
      <c r="E30" s="144"/>
      <c r="F30" s="144"/>
    </row>
    <row r="31" spans="1:9" x14ac:dyDescent="0.35">
      <c r="B31" s="144"/>
      <c r="C31" s="144"/>
      <c r="D31" s="144"/>
      <c r="E31" s="144"/>
      <c r="F31" s="144"/>
    </row>
    <row r="32" spans="1:9" x14ac:dyDescent="0.35">
      <c r="B32" s="144"/>
      <c r="C32" s="144"/>
      <c r="D32" s="144"/>
      <c r="E32" s="144"/>
      <c r="F32" s="144"/>
    </row>
    <row r="33" spans="2:6" x14ac:dyDescent="0.35">
      <c r="B33" s="144"/>
      <c r="C33" s="144"/>
      <c r="D33" s="144"/>
      <c r="E33" s="144"/>
      <c r="F33" s="144"/>
    </row>
    <row r="34" spans="2:6" x14ac:dyDescent="0.35">
      <c r="B34" s="144"/>
      <c r="C34" s="144"/>
      <c r="D34" s="144"/>
      <c r="E34" s="144"/>
      <c r="F34" s="144"/>
    </row>
    <row r="35" spans="2:6" x14ac:dyDescent="0.35">
      <c r="B35" s="144"/>
      <c r="C35" s="144"/>
      <c r="D35" s="144"/>
      <c r="E35" s="144"/>
      <c r="F35" s="144"/>
    </row>
    <row r="36" spans="2:6" x14ac:dyDescent="0.35">
      <c r="B36" s="144"/>
      <c r="C36" s="144"/>
      <c r="D36" s="144"/>
      <c r="E36" s="144"/>
      <c r="F36" s="144"/>
    </row>
    <row r="37" spans="2:6" x14ac:dyDescent="0.35">
      <c r="B37" s="144"/>
      <c r="C37" s="144"/>
      <c r="D37" s="144"/>
      <c r="E37" s="144"/>
      <c r="F37" s="144"/>
    </row>
    <row r="38" spans="2:6" x14ac:dyDescent="0.35">
      <c r="B38" s="144"/>
      <c r="C38" s="144"/>
      <c r="D38" s="144"/>
      <c r="E38" s="144"/>
      <c r="F38" s="144"/>
    </row>
    <row r="39" spans="2:6" x14ac:dyDescent="0.35">
      <c r="B39" s="144"/>
      <c r="C39" s="144"/>
      <c r="D39" s="144"/>
      <c r="E39" s="144"/>
      <c r="F39" s="144"/>
    </row>
    <row r="40" spans="2:6" x14ac:dyDescent="0.35">
      <c r="B40" s="144"/>
      <c r="C40" s="144"/>
      <c r="D40" s="144"/>
      <c r="E40" s="144"/>
      <c r="F40" s="144"/>
    </row>
    <row r="41" spans="2:6" x14ac:dyDescent="0.35">
      <c r="B41" s="144"/>
      <c r="C41" s="144"/>
      <c r="D41" s="144"/>
      <c r="E41" s="144"/>
      <c r="F41" s="144"/>
    </row>
    <row r="42" spans="2:6" x14ac:dyDescent="0.35">
      <c r="B42" s="144"/>
      <c r="C42" s="144"/>
      <c r="D42" s="144"/>
      <c r="E42" s="144"/>
      <c r="F42" s="144"/>
    </row>
    <row r="43" spans="2:6" x14ac:dyDescent="0.35">
      <c r="B43" s="144"/>
      <c r="C43" s="144"/>
      <c r="D43" s="144"/>
      <c r="E43" s="144"/>
      <c r="F43" s="144"/>
    </row>
    <row r="44" spans="2:6" x14ac:dyDescent="0.35">
      <c r="B44" s="144"/>
      <c r="C44" s="144"/>
      <c r="D44" s="144"/>
      <c r="E44" s="144"/>
      <c r="F44" s="144"/>
    </row>
    <row r="45" spans="2:6" x14ac:dyDescent="0.35">
      <c r="B45" s="144"/>
      <c r="C45" s="144"/>
      <c r="D45" s="144"/>
      <c r="E45" s="144"/>
      <c r="F45" s="144"/>
    </row>
    <row r="46" spans="2:6" x14ac:dyDescent="0.35">
      <c r="B46" s="144"/>
      <c r="C46" s="144"/>
      <c r="D46" s="144"/>
      <c r="E46" s="144"/>
      <c r="F46" s="144"/>
    </row>
    <row r="47" spans="2:6" x14ac:dyDescent="0.35">
      <c r="B47" s="144"/>
      <c r="C47" s="144"/>
      <c r="D47" s="144"/>
      <c r="E47" s="144"/>
      <c r="F47" s="144"/>
    </row>
    <row r="48" spans="2:6" x14ac:dyDescent="0.35">
      <c r="B48" s="144"/>
      <c r="C48" s="144"/>
      <c r="D48" s="144"/>
      <c r="E48" s="144"/>
      <c r="F48" s="144"/>
    </row>
    <row r="49" spans="2:6" x14ac:dyDescent="0.35">
      <c r="B49" s="144"/>
      <c r="C49" s="144"/>
      <c r="D49" s="144"/>
      <c r="E49" s="144"/>
      <c r="F49" s="144"/>
    </row>
    <row r="50" spans="2:6" x14ac:dyDescent="0.35">
      <c r="B50" s="144"/>
      <c r="C50" s="144"/>
      <c r="D50" s="144"/>
      <c r="E50" s="144"/>
      <c r="F50" s="144"/>
    </row>
    <row r="51" spans="2:6" x14ac:dyDescent="0.35">
      <c r="B51" s="144"/>
      <c r="C51" s="144"/>
      <c r="D51" s="144"/>
      <c r="E51" s="144"/>
      <c r="F51" s="144"/>
    </row>
    <row r="52" spans="2:6" x14ac:dyDescent="0.35">
      <c r="B52" s="144"/>
      <c r="C52" s="144"/>
      <c r="D52" s="144"/>
      <c r="E52" s="144"/>
      <c r="F52" s="144"/>
    </row>
    <row r="53" spans="2:6" x14ac:dyDescent="0.35">
      <c r="B53" s="144"/>
      <c r="C53" s="144"/>
      <c r="D53" s="144"/>
      <c r="E53" s="144"/>
      <c r="F53" s="144"/>
    </row>
    <row r="54" spans="2:6" x14ac:dyDescent="0.35">
      <c r="B54" s="144"/>
      <c r="C54" s="144"/>
      <c r="D54" s="144"/>
      <c r="E54" s="144"/>
      <c r="F54" s="144"/>
    </row>
    <row r="55" spans="2:6" x14ac:dyDescent="0.35">
      <c r="B55" s="144"/>
      <c r="C55" s="144"/>
      <c r="D55" s="144"/>
      <c r="E55" s="144"/>
      <c r="F55" s="144"/>
    </row>
    <row r="56" spans="2:6" x14ac:dyDescent="0.35">
      <c r="B56" s="144"/>
      <c r="C56" s="144"/>
      <c r="D56" s="144"/>
      <c r="E56" s="144"/>
      <c r="F56" s="144"/>
    </row>
    <row r="57" spans="2:6" x14ac:dyDescent="0.35">
      <c r="B57" s="144"/>
      <c r="C57" s="144"/>
      <c r="D57" s="144"/>
      <c r="E57" s="144"/>
      <c r="F57" s="144"/>
    </row>
    <row r="58" spans="2:6" x14ac:dyDescent="0.35">
      <c r="B58" s="144"/>
      <c r="C58" s="144"/>
      <c r="D58" s="144"/>
      <c r="E58" s="144"/>
      <c r="F58" s="144"/>
    </row>
    <row r="59" spans="2:6" x14ac:dyDescent="0.35">
      <c r="B59" s="144"/>
      <c r="C59" s="144"/>
      <c r="D59" s="144"/>
      <c r="E59" s="144"/>
      <c r="F59" s="144"/>
    </row>
    <row r="60" spans="2:6" x14ac:dyDescent="0.35">
      <c r="B60" s="144"/>
      <c r="C60" s="144"/>
      <c r="D60" s="144"/>
      <c r="E60" s="144"/>
      <c r="F60" s="144"/>
    </row>
    <row r="61" spans="2:6" x14ac:dyDescent="0.35">
      <c r="B61" s="144"/>
      <c r="C61" s="144"/>
      <c r="D61" s="144"/>
      <c r="E61" s="144"/>
      <c r="F61" s="144"/>
    </row>
    <row r="62" spans="2:6" x14ac:dyDescent="0.35">
      <c r="B62" s="144"/>
      <c r="C62" s="144"/>
      <c r="D62" s="144"/>
      <c r="E62" s="144"/>
      <c r="F62" s="144"/>
    </row>
    <row r="63" spans="2:6" x14ac:dyDescent="0.35">
      <c r="B63" s="144"/>
      <c r="C63" s="144"/>
      <c r="D63" s="144"/>
      <c r="E63" s="144"/>
      <c r="F63" s="144"/>
    </row>
    <row r="64" spans="2:6" x14ac:dyDescent="0.35">
      <c r="B64" s="144"/>
      <c r="C64" s="144"/>
      <c r="D64" s="144"/>
      <c r="E64" s="144"/>
      <c r="F64" s="144"/>
    </row>
    <row r="65" spans="2:6" x14ac:dyDescent="0.35">
      <c r="B65" s="144"/>
      <c r="C65" s="144"/>
      <c r="D65" s="144"/>
      <c r="E65" s="144"/>
      <c r="F65" s="144"/>
    </row>
    <row r="66" spans="2:6" x14ac:dyDescent="0.35">
      <c r="B66" s="144"/>
      <c r="C66" s="144"/>
      <c r="D66" s="144"/>
      <c r="E66" s="144"/>
      <c r="F66" s="144"/>
    </row>
    <row r="67" spans="2:6" x14ac:dyDescent="0.35">
      <c r="B67" s="144"/>
      <c r="C67" s="144"/>
      <c r="D67" s="144"/>
      <c r="E67" s="144"/>
      <c r="F67" s="144"/>
    </row>
    <row r="68" spans="2:6" x14ac:dyDescent="0.35">
      <c r="B68" s="144"/>
      <c r="C68" s="144"/>
      <c r="D68" s="144"/>
      <c r="E68" s="144"/>
      <c r="F68" s="144"/>
    </row>
    <row r="69" spans="2:6" x14ac:dyDescent="0.35">
      <c r="B69" s="144"/>
      <c r="C69" s="144"/>
      <c r="D69" s="144"/>
      <c r="E69" s="144"/>
      <c r="F69" s="144"/>
    </row>
    <row r="70" spans="2:6" x14ac:dyDescent="0.35">
      <c r="B70" s="144"/>
      <c r="C70" s="144"/>
      <c r="D70" s="144"/>
      <c r="E70" s="144"/>
      <c r="F70" s="144"/>
    </row>
    <row r="71" spans="2:6" x14ac:dyDescent="0.35">
      <c r="B71" s="144"/>
      <c r="C71" s="144"/>
      <c r="D71" s="144"/>
      <c r="E71" s="144"/>
      <c r="F71" s="144"/>
    </row>
    <row r="72" spans="2:6" x14ac:dyDescent="0.35">
      <c r="B72" s="144"/>
      <c r="C72" s="144"/>
      <c r="D72" s="144"/>
      <c r="E72" s="144"/>
      <c r="F72" s="144"/>
    </row>
    <row r="73" spans="2:6" x14ac:dyDescent="0.35">
      <c r="B73" s="144"/>
      <c r="C73" s="144"/>
      <c r="D73" s="144"/>
      <c r="E73" s="144"/>
      <c r="F73" s="144"/>
    </row>
    <row r="74" spans="2:6" x14ac:dyDescent="0.35">
      <c r="B74" s="144"/>
      <c r="C74" s="144"/>
      <c r="D74" s="144"/>
      <c r="E74" s="144"/>
      <c r="F74" s="144"/>
    </row>
    <row r="75" spans="2:6" x14ac:dyDescent="0.35">
      <c r="B75" s="144"/>
      <c r="C75" s="144"/>
      <c r="D75" s="144"/>
      <c r="E75" s="144"/>
      <c r="F75" s="144"/>
    </row>
    <row r="76" spans="2:6" x14ac:dyDescent="0.35">
      <c r="B76" s="144"/>
      <c r="C76" s="144"/>
      <c r="D76" s="144"/>
      <c r="E76" s="144"/>
      <c r="F76" s="144"/>
    </row>
    <row r="77" spans="2:6" x14ac:dyDescent="0.35">
      <c r="B77" s="144"/>
      <c r="C77" s="144"/>
      <c r="D77" s="144"/>
      <c r="E77" s="144"/>
      <c r="F77" s="144"/>
    </row>
    <row r="78" spans="2:6" x14ac:dyDescent="0.35">
      <c r="B78" s="144"/>
      <c r="C78" s="144"/>
      <c r="D78" s="144"/>
      <c r="E78" s="144"/>
      <c r="F78" s="144"/>
    </row>
    <row r="79" spans="2:6" x14ac:dyDescent="0.35">
      <c r="B79" s="144"/>
      <c r="C79" s="144"/>
      <c r="D79" s="144"/>
      <c r="E79" s="144"/>
      <c r="F79" s="144"/>
    </row>
    <row r="80" spans="2:6" x14ac:dyDescent="0.35">
      <c r="B80" s="144"/>
      <c r="C80" s="144"/>
      <c r="D80" s="144"/>
      <c r="E80" s="144"/>
      <c r="F80" s="144"/>
    </row>
    <row r="81" spans="2:6" x14ac:dyDescent="0.35">
      <c r="B81" s="144"/>
      <c r="C81" s="144"/>
      <c r="D81" s="144"/>
      <c r="E81" s="144"/>
      <c r="F81" s="144"/>
    </row>
    <row r="82" spans="2:6" x14ac:dyDescent="0.35">
      <c r="B82" s="144"/>
      <c r="C82" s="144"/>
      <c r="D82" s="144"/>
      <c r="E82" s="144"/>
      <c r="F82" s="144"/>
    </row>
    <row r="83" spans="2:6" x14ac:dyDescent="0.35">
      <c r="B83" s="144"/>
      <c r="C83" s="144"/>
      <c r="D83" s="144"/>
      <c r="E83" s="144"/>
      <c r="F83" s="144"/>
    </row>
    <row r="84" spans="2:6" x14ac:dyDescent="0.35">
      <c r="B84" s="144"/>
      <c r="C84" s="144"/>
      <c r="D84" s="144"/>
      <c r="E84" s="144"/>
      <c r="F84" s="144"/>
    </row>
    <row r="85" spans="2:6" x14ac:dyDescent="0.35">
      <c r="B85" s="144"/>
      <c r="C85" s="144"/>
      <c r="D85" s="144"/>
      <c r="E85" s="144"/>
      <c r="F85" s="144"/>
    </row>
    <row r="86" spans="2:6" x14ac:dyDescent="0.35">
      <c r="B86" s="144"/>
      <c r="C86" s="144"/>
      <c r="D86" s="144"/>
      <c r="E86" s="144"/>
      <c r="F86" s="144"/>
    </row>
    <row r="87" spans="2:6" x14ac:dyDescent="0.35">
      <c r="B87" s="144"/>
      <c r="C87" s="144"/>
      <c r="D87" s="144"/>
      <c r="E87" s="144"/>
      <c r="F87" s="144"/>
    </row>
    <row r="88" spans="2:6" x14ac:dyDescent="0.35">
      <c r="B88" s="144"/>
      <c r="C88" s="144"/>
      <c r="D88" s="144"/>
      <c r="E88" s="144"/>
      <c r="F88" s="144"/>
    </row>
    <row r="89" spans="2:6" x14ac:dyDescent="0.35">
      <c r="B89" s="144"/>
      <c r="C89" s="144"/>
      <c r="D89" s="144"/>
      <c r="E89" s="144"/>
      <c r="F89" s="144"/>
    </row>
    <row r="90" spans="2:6" x14ac:dyDescent="0.35">
      <c r="B90" s="144"/>
      <c r="C90" s="144"/>
      <c r="D90" s="144"/>
      <c r="E90" s="144"/>
      <c r="F90" s="144"/>
    </row>
    <row r="91" spans="2:6" x14ac:dyDescent="0.35">
      <c r="B91" s="144"/>
      <c r="C91" s="144"/>
      <c r="D91" s="144"/>
      <c r="E91" s="144"/>
      <c r="F91" s="144"/>
    </row>
    <row r="92" spans="2:6" x14ac:dyDescent="0.35">
      <c r="B92" s="144"/>
      <c r="C92" s="144"/>
      <c r="D92" s="144"/>
      <c r="E92" s="144"/>
      <c r="F92" s="144"/>
    </row>
    <row r="93" spans="2:6" x14ac:dyDescent="0.35">
      <c r="B93" s="144"/>
      <c r="C93" s="144"/>
      <c r="D93" s="144"/>
      <c r="E93" s="144"/>
      <c r="F93" s="144"/>
    </row>
    <row r="94" spans="2:6" x14ac:dyDescent="0.35">
      <c r="B94" s="144"/>
      <c r="C94" s="144"/>
      <c r="D94" s="144"/>
      <c r="E94" s="144"/>
      <c r="F94" s="144"/>
    </row>
    <row r="95" spans="2:6" x14ac:dyDescent="0.35">
      <c r="B95" s="144"/>
      <c r="C95" s="144"/>
      <c r="D95" s="144"/>
      <c r="E95" s="144"/>
      <c r="F95" s="144"/>
    </row>
    <row r="96" spans="2:6" x14ac:dyDescent="0.35">
      <c r="B96" s="144"/>
      <c r="C96" s="144"/>
      <c r="D96" s="144"/>
      <c r="E96" s="144"/>
      <c r="F96" s="144"/>
    </row>
    <row r="97" spans="2:6" x14ac:dyDescent="0.35">
      <c r="B97" s="144"/>
      <c r="C97" s="144"/>
      <c r="D97" s="144"/>
      <c r="E97" s="144"/>
      <c r="F97" s="144"/>
    </row>
    <row r="98" spans="2:6" x14ac:dyDescent="0.35">
      <c r="B98" s="144"/>
      <c r="C98" s="144"/>
      <c r="D98" s="144"/>
      <c r="E98" s="144"/>
      <c r="F98" s="144"/>
    </row>
    <row r="99" spans="2:6" x14ac:dyDescent="0.35">
      <c r="B99" s="144"/>
      <c r="C99" s="144"/>
      <c r="D99" s="144"/>
      <c r="E99" s="144"/>
      <c r="F99" s="144"/>
    </row>
    <row r="100" spans="2:6" x14ac:dyDescent="0.35">
      <c r="B100" s="144"/>
      <c r="C100" s="144"/>
      <c r="D100" s="144"/>
      <c r="E100" s="144"/>
      <c r="F100" s="144"/>
    </row>
    <row r="101" spans="2:6" x14ac:dyDescent="0.35">
      <c r="B101" s="144"/>
      <c r="C101" s="144"/>
      <c r="D101" s="144"/>
      <c r="E101" s="144"/>
      <c r="F101" s="144"/>
    </row>
    <row r="102" spans="2:6" x14ac:dyDescent="0.35">
      <c r="B102" s="144"/>
      <c r="C102" s="144"/>
      <c r="D102" s="144"/>
      <c r="E102" s="144"/>
      <c r="F102" s="144"/>
    </row>
    <row r="103" spans="2:6" x14ac:dyDescent="0.35">
      <c r="B103" s="144"/>
      <c r="C103" s="144"/>
      <c r="D103" s="144"/>
      <c r="E103" s="144"/>
      <c r="F103" s="144"/>
    </row>
    <row r="104" spans="2:6" x14ac:dyDescent="0.35">
      <c r="B104" s="144"/>
      <c r="C104" s="144"/>
      <c r="D104" s="144"/>
      <c r="E104" s="144"/>
      <c r="F104" s="144"/>
    </row>
    <row r="105" spans="2:6" x14ac:dyDescent="0.35">
      <c r="B105" s="144"/>
      <c r="C105" s="144"/>
      <c r="D105" s="144"/>
      <c r="E105" s="144"/>
      <c r="F105" s="144"/>
    </row>
    <row r="106" spans="2:6" x14ac:dyDescent="0.35">
      <c r="B106" s="144"/>
      <c r="C106" s="144"/>
      <c r="D106" s="144"/>
      <c r="E106" s="144"/>
      <c r="F106" s="144"/>
    </row>
    <row r="107" spans="2:6" x14ac:dyDescent="0.35">
      <c r="B107" s="144"/>
      <c r="C107" s="144"/>
      <c r="D107" s="144"/>
      <c r="E107" s="144"/>
      <c r="F107" s="144"/>
    </row>
    <row r="108" spans="2:6" x14ac:dyDescent="0.35">
      <c r="B108" s="144"/>
      <c r="C108" s="144"/>
      <c r="D108" s="144"/>
      <c r="E108" s="144"/>
      <c r="F108" s="144"/>
    </row>
    <row r="109" spans="2:6" x14ac:dyDescent="0.35">
      <c r="B109" s="144"/>
      <c r="C109" s="144"/>
      <c r="D109" s="144"/>
      <c r="E109" s="144"/>
      <c r="F109" s="144"/>
    </row>
    <row r="110" spans="2:6" x14ac:dyDescent="0.35">
      <c r="B110" s="144"/>
      <c r="C110" s="144"/>
      <c r="D110" s="144"/>
      <c r="E110" s="144"/>
      <c r="F110" s="144"/>
    </row>
    <row r="111" spans="2:6" x14ac:dyDescent="0.35">
      <c r="B111" s="144"/>
      <c r="C111" s="144"/>
      <c r="D111" s="144"/>
      <c r="E111" s="144"/>
      <c r="F111" s="144"/>
    </row>
    <row r="112" spans="2:6" x14ac:dyDescent="0.35">
      <c r="B112" s="144"/>
      <c r="C112" s="144"/>
      <c r="D112" s="144"/>
      <c r="E112" s="144"/>
      <c r="F112" s="144"/>
    </row>
    <row r="113" spans="2:6" x14ac:dyDescent="0.35">
      <c r="B113" s="144"/>
      <c r="C113" s="144"/>
      <c r="D113" s="144"/>
      <c r="E113" s="144"/>
      <c r="F113" s="144"/>
    </row>
    <row r="114" spans="2:6" x14ac:dyDescent="0.35">
      <c r="B114" s="144"/>
      <c r="C114" s="144"/>
      <c r="D114" s="144"/>
      <c r="E114" s="144"/>
      <c r="F114" s="144"/>
    </row>
    <row r="115" spans="2:6" x14ac:dyDescent="0.35">
      <c r="B115" s="144"/>
      <c r="C115" s="144"/>
      <c r="D115" s="144"/>
      <c r="E115" s="144"/>
      <c r="F115" s="144"/>
    </row>
    <row r="116" spans="2:6" x14ac:dyDescent="0.35">
      <c r="B116" s="144"/>
      <c r="C116" s="144"/>
      <c r="D116" s="144"/>
      <c r="E116" s="144"/>
      <c r="F116" s="144"/>
    </row>
    <row r="117" spans="2:6" x14ac:dyDescent="0.35">
      <c r="B117" s="144"/>
      <c r="C117" s="144"/>
      <c r="D117" s="144"/>
      <c r="E117" s="144"/>
      <c r="F117" s="144"/>
    </row>
    <row r="118" spans="2:6" x14ac:dyDescent="0.35">
      <c r="B118" s="144"/>
      <c r="C118" s="144"/>
      <c r="D118" s="144"/>
      <c r="E118" s="144"/>
      <c r="F118" s="144"/>
    </row>
    <row r="119" spans="2:6" x14ac:dyDescent="0.35">
      <c r="B119" s="144"/>
      <c r="C119" s="144"/>
      <c r="D119" s="144"/>
      <c r="E119" s="144"/>
      <c r="F119" s="144"/>
    </row>
    <row r="120" spans="2:6" x14ac:dyDescent="0.35">
      <c r="B120" s="144"/>
      <c r="C120" s="144"/>
      <c r="D120" s="144"/>
      <c r="E120" s="144"/>
      <c r="F120" s="144"/>
    </row>
    <row r="121" spans="2:6" x14ac:dyDescent="0.35">
      <c r="B121" s="144"/>
      <c r="C121" s="144"/>
      <c r="D121" s="144"/>
      <c r="E121" s="144"/>
      <c r="F121" s="144"/>
    </row>
    <row r="122" spans="2:6" x14ac:dyDescent="0.35">
      <c r="B122" s="144"/>
      <c r="C122" s="144"/>
      <c r="D122" s="144"/>
      <c r="E122" s="144"/>
      <c r="F122" s="144"/>
    </row>
    <row r="123" spans="2:6" x14ac:dyDescent="0.35">
      <c r="B123" s="144"/>
      <c r="C123" s="144"/>
      <c r="D123" s="144"/>
      <c r="E123" s="144"/>
      <c r="F123" s="144"/>
    </row>
    <row r="124" spans="2:6" x14ac:dyDescent="0.35">
      <c r="B124" s="144"/>
      <c r="C124" s="144"/>
      <c r="D124" s="144"/>
      <c r="E124" s="144"/>
      <c r="F124" s="144"/>
    </row>
    <row r="125" spans="2:6" x14ac:dyDescent="0.35">
      <c r="B125" s="144"/>
      <c r="C125" s="144"/>
      <c r="D125" s="144"/>
      <c r="E125" s="144"/>
      <c r="F125" s="144"/>
    </row>
    <row r="126" spans="2:6" x14ac:dyDescent="0.35">
      <c r="B126" s="144"/>
      <c r="C126" s="144"/>
      <c r="D126" s="144"/>
      <c r="E126" s="144"/>
      <c r="F126" s="144"/>
    </row>
    <row r="127" spans="2:6" x14ac:dyDescent="0.35">
      <c r="B127" s="144"/>
      <c r="C127" s="144"/>
      <c r="D127" s="144"/>
      <c r="E127" s="144"/>
      <c r="F127" s="144"/>
    </row>
    <row r="128" spans="2:6" x14ac:dyDescent="0.35">
      <c r="B128" s="144"/>
      <c r="C128" s="144"/>
      <c r="D128" s="144"/>
      <c r="E128" s="144"/>
      <c r="F128" s="144"/>
    </row>
    <row r="129" spans="2:6" x14ac:dyDescent="0.35">
      <c r="B129" s="144"/>
      <c r="C129" s="144"/>
      <c r="D129" s="144"/>
      <c r="E129" s="144"/>
      <c r="F129" s="144"/>
    </row>
    <row r="130" spans="2:6" x14ac:dyDescent="0.35">
      <c r="B130" s="144"/>
      <c r="C130" s="144"/>
      <c r="D130" s="144"/>
      <c r="E130" s="144"/>
      <c r="F130" s="144"/>
    </row>
    <row r="131" spans="2:6" x14ac:dyDescent="0.35">
      <c r="B131" s="144"/>
      <c r="C131" s="144"/>
      <c r="D131" s="144"/>
      <c r="E131" s="144"/>
      <c r="F131" s="144"/>
    </row>
    <row r="132" spans="2:6" x14ac:dyDescent="0.35">
      <c r="B132" s="144"/>
      <c r="C132" s="144"/>
      <c r="D132" s="144"/>
      <c r="E132" s="144"/>
      <c r="F132" s="144"/>
    </row>
    <row r="133" spans="2:6" x14ac:dyDescent="0.35">
      <c r="B133" s="144"/>
      <c r="C133" s="144"/>
      <c r="D133" s="144"/>
      <c r="E133" s="144"/>
      <c r="F133" s="144"/>
    </row>
    <row r="134" spans="2:6" x14ac:dyDescent="0.35">
      <c r="B134" s="144"/>
      <c r="C134" s="144"/>
      <c r="D134" s="144"/>
      <c r="E134" s="144"/>
      <c r="F134" s="144"/>
    </row>
    <row r="135" spans="2:6" x14ac:dyDescent="0.35">
      <c r="B135" s="144"/>
      <c r="C135" s="144"/>
      <c r="D135" s="144"/>
      <c r="E135" s="144"/>
      <c r="F135" s="144"/>
    </row>
    <row r="136" spans="2:6" x14ac:dyDescent="0.35">
      <c r="B136" s="144"/>
      <c r="C136" s="144"/>
      <c r="D136" s="144"/>
      <c r="E136" s="144"/>
      <c r="F136" s="144"/>
    </row>
    <row r="137" spans="2:6" x14ac:dyDescent="0.35">
      <c r="B137" s="144"/>
      <c r="C137" s="144"/>
      <c r="D137" s="144"/>
      <c r="E137" s="144"/>
      <c r="F137" s="144"/>
    </row>
    <row r="138" spans="2:6" x14ac:dyDescent="0.35">
      <c r="B138" s="144"/>
      <c r="C138" s="144"/>
      <c r="D138" s="144"/>
      <c r="E138" s="144"/>
      <c r="F138" s="144"/>
    </row>
    <row r="139" spans="2:6" x14ac:dyDescent="0.35">
      <c r="B139" s="144"/>
      <c r="C139" s="144"/>
      <c r="D139" s="144"/>
      <c r="E139" s="144"/>
      <c r="F139" s="144"/>
    </row>
    <row r="140" spans="2:6" x14ac:dyDescent="0.35">
      <c r="B140" s="144"/>
      <c r="C140" s="144"/>
      <c r="D140" s="144"/>
      <c r="E140" s="144"/>
      <c r="F140" s="144"/>
    </row>
    <row r="141" spans="2:6" x14ac:dyDescent="0.35">
      <c r="B141" s="144"/>
      <c r="C141" s="144"/>
      <c r="D141" s="144"/>
      <c r="E141" s="144"/>
      <c r="F141" s="144"/>
    </row>
    <row r="142" spans="2:6" x14ac:dyDescent="0.35">
      <c r="B142" s="144"/>
      <c r="C142" s="144"/>
      <c r="D142" s="144"/>
      <c r="E142" s="144"/>
      <c r="F142" s="144"/>
    </row>
    <row r="143" spans="2:6" x14ac:dyDescent="0.35">
      <c r="B143" s="144"/>
      <c r="C143" s="144"/>
      <c r="D143" s="144"/>
      <c r="E143" s="144"/>
      <c r="F143" s="144"/>
    </row>
    <row r="144" spans="2:6" x14ac:dyDescent="0.35">
      <c r="B144" s="144"/>
      <c r="C144" s="144"/>
      <c r="D144" s="144"/>
      <c r="E144" s="144"/>
      <c r="F144" s="144"/>
    </row>
    <row r="145" spans="2:6" x14ac:dyDescent="0.35">
      <c r="B145" s="144"/>
      <c r="C145" s="144"/>
      <c r="D145" s="144"/>
      <c r="E145" s="144"/>
      <c r="F145" s="144"/>
    </row>
    <row r="146" spans="2:6" x14ac:dyDescent="0.35">
      <c r="B146" s="144"/>
      <c r="C146" s="144"/>
      <c r="D146" s="144"/>
      <c r="E146" s="144"/>
      <c r="F146" s="144"/>
    </row>
    <row r="147" spans="2:6" x14ac:dyDescent="0.35">
      <c r="B147" s="144"/>
      <c r="C147" s="144"/>
      <c r="D147" s="144"/>
      <c r="E147" s="144"/>
      <c r="F147" s="144"/>
    </row>
    <row r="148" spans="2:6" x14ac:dyDescent="0.35">
      <c r="B148" s="144"/>
      <c r="C148" s="144"/>
      <c r="D148" s="144"/>
      <c r="E148" s="144"/>
      <c r="F148" s="144"/>
    </row>
    <row r="149" spans="2:6" x14ac:dyDescent="0.35">
      <c r="B149" s="144"/>
      <c r="C149" s="144"/>
      <c r="D149" s="144"/>
      <c r="E149" s="144"/>
      <c r="F149" s="144"/>
    </row>
    <row r="150" spans="2:6" x14ac:dyDescent="0.35">
      <c r="B150" s="144"/>
      <c r="C150" s="144"/>
      <c r="D150" s="144"/>
      <c r="E150" s="144"/>
      <c r="F150" s="144"/>
    </row>
    <row r="151" spans="2:6" x14ac:dyDescent="0.35">
      <c r="B151" s="144"/>
      <c r="C151" s="144"/>
      <c r="D151" s="144"/>
      <c r="E151" s="144"/>
      <c r="F151" s="144"/>
    </row>
    <row r="152" spans="2:6" x14ac:dyDescent="0.35">
      <c r="B152" s="144"/>
      <c r="C152" s="144"/>
      <c r="D152" s="144"/>
      <c r="E152" s="144"/>
      <c r="F152" s="144"/>
    </row>
    <row r="153" spans="2:6" x14ac:dyDescent="0.35">
      <c r="B153" s="144"/>
      <c r="C153" s="144"/>
      <c r="D153" s="144"/>
      <c r="E153" s="144"/>
      <c r="F153" s="144"/>
    </row>
    <row r="154" spans="2:6" x14ac:dyDescent="0.35">
      <c r="B154" s="144"/>
      <c r="C154" s="144"/>
      <c r="D154" s="144"/>
      <c r="E154" s="144"/>
      <c r="F154" s="144"/>
    </row>
    <row r="155" spans="2:6" x14ac:dyDescent="0.35">
      <c r="B155" s="144"/>
      <c r="C155" s="144"/>
      <c r="D155" s="144"/>
      <c r="E155" s="144"/>
      <c r="F155" s="144"/>
    </row>
    <row r="156" spans="2:6" x14ac:dyDescent="0.35">
      <c r="B156" s="144"/>
      <c r="C156" s="144"/>
      <c r="D156" s="144"/>
      <c r="E156" s="144"/>
      <c r="F156" s="144"/>
    </row>
    <row r="157" spans="2:6" x14ac:dyDescent="0.35">
      <c r="B157" s="144"/>
      <c r="C157" s="144"/>
      <c r="D157" s="144"/>
      <c r="E157" s="144"/>
      <c r="F157" s="144"/>
    </row>
    <row r="158" spans="2:6" x14ac:dyDescent="0.35">
      <c r="B158" s="144"/>
      <c r="C158" s="144"/>
      <c r="D158" s="144"/>
      <c r="E158" s="144"/>
      <c r="F158" s="144"/>
    </row>
    <row r="159" spans="2:6" x14ac:dyDescent="0.35">
      <c r="B159" s="144"/>
      <c r="C159" s="144"/>
      <c r="D159" s="144"/>
      <c r="E159" s="144"/>
      <c r="F159" s="144"/>
    </row>
    <row r="160" spans="2:6" ht="16" thickBot="1" x14ac:dyDescent="0.4">
      <c r="B160" s="143"/>
      <c r="C160" s="143"/>
      <c r="D160" s="143"/>
      <c r="E160" s="143"/>
      <c r="F160" s="143"/>
    </row>
    <row r="161" spans="2:6" ht="16" thickBot="1" x14ac:dyDescent="0.4">
      <c r="B161" s="140"/>
      <c r="C161" s="140"/>
      <c r="D161" s="140"/>
      <c r="E161" s="140"/>
      <c r="F161" s="140"/>
    </row>
    <row r="162" spans="2:6" ht="16" thickBot="1" x14ac:dyDescent="0.4">
      <c r="B162" s="140"/>
      <c r="C162" s="140"/>
      <c r="D162" s="140"/>
      <c r="E162" s="140"/>
      <c r="F162" s="140"/>
    </row>
    <row r="163" spans="2:6" ht="16" thickBot="1" x14ac:dyDescent="0.4">
      <c r="B163" s="140"/>
      <c r="C163" s="140"/>
      <c r="D163" s="140"/>
      <c r="E163" s="140"/>
      <c r="F163" s="140"/>
    </row>
    <row r="164" spans="2:6" ht="16" thickBot="1" x14ac:dyDescent="0.4">
      <c r="B164" s="140"/>
      <c r="C164" s="140"/>
      <c r="D164" s="140"/>
      <c r="E164" s="140"/>
      <c r="F164" s="140"/>
    </row>
    <row r="165" spans="2:6" ht="16" thickBot="1" x14ac:dyDescent="0.4">
      <c r="B165" s="140"/>
      <c r="C165" s="140"/>
      <c r="D165" s="140"/>
      <c r="E165" s="140"/>
      <c r="F165" s="140"/>
    </row>
    <row r="166" spans="2:6" ht="16" thickBot="1" x14ac:dyDescent="0.4">
      <c r="B166" s="140"/>
      <c r="C166" s="140"/>
      <c r="D166" s="140"/>
      <c r="E166" s="140"/>
      <c r="F166" s="140"/>
    </row>
    <row r="167" spans="2:6" ht="16" thickBot="1" x14ac:dyDescent="0.4">
      <c r="B167" s="140"/>
      <c r="C167" s="140"/>
      <c r="D167" s="140"/>
      <c r="E167" s="140"/>
      <c r="F167" s="140"/>
    </row>
    <row r="168" spans="2:6" ht="16" thickBot="1" x14ac:dyDescent="0.4">
      <c r="B168" s="140"/>
      <c r="C168" s="140"/>
      <c r="D168" s="140"/>
      <c r="E168" s="140"/>
      <c r="F168" s="140"/>
    </row>
    <row r="169" spans="2:6" ht="16" thickBot="1" x14ac:dyDescent="0.4">
      <c r="B169" s="140"/>
      <c r="C169" s="140"/>
      <c r="D169" s="140"/>
      <c r="E169" s="140"/>
      <c r="F169" s="140"/>
    </row>
    <row r="170" spans="2:6" ht="16" thickBot="1" x14ac:dyDescent="0.4">
      <c r="B170" s="140"/>
      <c r="C170" s="140"/>
      <c r="D170" s="140"/>
      <c r="E170" s="140"/>
      <c r="F170" s="140"/>
    </row>
    <row r="171" spans="2:6" ht="16" thickBot="1" x14ac:dyDescent="0.4">
      <c r="B171" s="140"/>
      <c r="C171" s="140"/>
      <c r="D171" s="140"/>
      <c r="E171" s="140"/>
      <c r="F171" s="140"/>
    </row>
    <row r="172" spans="2:6" ht="16" thickBot="1" x14ac:dyDescent="0.4">
      <c r="B172" s="140"/>
      <c r="C172" s="140"/>
      <c r="D172" s="140"/>
      <c r="E172" s="140"/>
      <c r="F172" s="140"/>
    </row>
    <row r="173" spans="2:6" ht="16" thickBot="1" x14ac:dyDescent="0.4">
      <c r="B173" s="140"/>
      <c r="C173" s="140"/>
      <c r="D173" s="140"/>
      <c r="E173" s="140"/>
      <c r="F173" s="140"/>
    </row>
    <row r="174" spans="2:6" ht="16" thickBot="1" x14ac:dyDescent="0.4">
      <c r="B174" s="140"/>
      <c r="C174" s="140"/>
      <c r="D174" s="140"/>
      <c r="E174" s="140"/>
      <c r="F174" s="140"/>
    </row>
    <row r="175" spans="2:6" ht="16" thickBot="1" x14ac:dyDescent="0.4">
      <c r="B175" s="140"/>
      <c r="C175" s="140"/>
      <c r="D175" s="140"/>
      <c r="E175" s="140"/>
      <c r="F175" s="140"/>
    </row>
    <row r="176" spans="2:6" ht="16" thickBot="1" x14ac:dyDescent="0.4">
      <c r="B176" s="140"/>
      <c r="C176" s="140"/>
      <c r="D176" s="140"/>
      <c r="E176" s="140"/>
      <c r="F176" s="140"/>
    </row>
    <row r="177" spans="2:6" ht="16" thickBot="1" x14ac:dyDescent="0.4">
      <c r="B177" s="140"/>
      <c r="C177" s="140"/>
      <c r="D177" s="140"/>
      <c r="E177" s="140"/>
      <c r="F177" s="140"/>
    </row>
    <row r="178" spans="2:6" ht="16" thickBot="1" x14ac:dyDescent="0.4">
      <c r="B178" s="140"/>
      <c r="C178" s="140"/>
      <c r="D178" s="140"/>
      <c r="E178" s="140"/>
      <c r="F178" s="140"/>
    </row>
    <row r="179" spans="2:6" ht="16" thickBot="1" x14ac:dyDescent="0.4">
      <c r="B179" s="140"/>
      <c r="C179" s="140"/>
      <c r="D179" s="140"/>
      <c r="E179" s="140"/>
      <c r="F179" s="140"/>
    </row>
    <row r="180" spans="2:6" ht="16" thickBot="1" x14ac:dyDescent="0.4">
      <c r="B180" s="140"/>
      <c r="C180" s="140"/>
      <c r="D180" s="140"/>
      <c r="E180" s="140"/>
      <c r="F180" s="140"/>
    </row>
    <row r="181" spans="2:6" ht="16" thickBot="1" x14ac:dyDescent="0.4">
      <c r="B181" s="140"/>
      <c r="C181" s="140"/>
      <c r="D181" s="140"/>
      <c r="E181" s="140"/>
      <c r="F181" s="140"/>
    </row>
    <row r="182" spans="2:6" ht="16" thickBot="1" x14ac:dyDescent="0.4">
      <c r="B182" s="140"/>
      <c r="C182" s="140"/>
      <c r="D182" s="140"/>
      <c r="E182" s="140"/>
      <c r="F182" s="140"/>
    </row>
    <row r="183" spans="2:6" ht="16" thickBot="1" x14ac:dyDescent="0.4">
      <c r="B183" s="140"/>
      <c r="C183" s="140"/>
      <c r="D183" s="140"/>
      <c r="E183" s="140"/>
      <c r="F183" s="140"/>
    </row>
    <row r="184" spans="2:6" ht="16" thickBot="1" x14ac:dyDescent="0.4">
      <c r="B184" s="140"/>
      <c r="C184" s="140"/>
      <c r="D184" s="140"/>
      <c r="E184" s="140"/>
      <c r="F184" s="140"/>
    </row>
    <row r="185" spans="2:6" ht="16" thickBot="1" x14ac:dyDescent="0.4">
      <c r="B185" s="140"/>
      <c r="C185" s="140"/>
      <c r="D185" s="140"/>
      <c r="E185" s="140"/>
      <c r="F185" s="140"/>
    </row>
    <row r="186" spans="2:6" ht="16" thickBot="1" x14ac:dyDescent="0.4">
      <c r="B186" s="140"/>
      <c r="C186" s="140"/>
      <c r="D186" s="140"/>
      <c r="E186" s="140"/>
      <c r="F186" s="140"/>
    </row>
    <row r="187" spans="2:6" ht="16" thickBot="1" x14ac:dyDescent="0.4">
      <c r="B187" s="140"/>
      <c r="C187" s="140"/>
      <c r="D187" s="140"/>
      <c r="E187" s="140"/>
      <c r="F187" s="140"/>
    </row>
    <row r="188" spans="2:6" ht="16" thickBot="1" x14ac:dyDescent="0.4">
      <c r="B188" s="140"/>
      <c r="C188" s="140"/>
      <c r="D188" s="140"/>
      <c r="E188" s="140"/>
      <c r="F188" s="140"/>
    </row>
    <row r="189" spans="2:6" ht="16" thickBot="1" x14ac:dyDescent="0.4">
      <c r="B189" s="140"/>
      <c r="C189" s="140"/>
      <c r="D189" s="140"/>
      <c r="E189" s="140"/>
      <c r="F189" s="140"/>
    </row>
    <row r="190" spans="2:6" ht="16" thickBot="1" x14ac:dyDescent="0.4">
      <c r="B190" s="140"/>
      <c r="C190" s="140"/>
      <c r="D190" s="140"/>
      <c r="E190" s="140"/>
      <c r="F190" s="140"/>
    </row>
    <row r="191" spans="2:6" ht="16" thickBot="1" x14ac:dyDescent="0.4">
      <c r="B191" s="140"/>
      <c r="C191" s="140"/>
      <c r="D191" s="140"/>
      <c r="E191" s="140"/>
      <c r="F191" s="140"/>
    </row>
    <row r="192" spans="2:6" ht="16" thickBot="1" x14ac:dyDescent="0.4">
      <c r="B192" s="140"/>
      <c r="C192" s="140"/>
      <c r="D192" s="140"/>
      <c r="E192" s="140"/>
      <c r="F192" s="140"/>
    </row>
    <row r="193" spans="2:6" ht="16" thickBot="1" x14ac:dyDescent="0.4">
      <c r="B193" s="140"/>
      <c r="C193" s="140"/>
      <c r="D193" s="140"/>
      <c r="E193" s="140"/>
      <c r="F193" s="140"/>
    </row>
    <row r="194" spans="2:6" ht="16" thickBot="1" x14ac:dyDescent="0.4">
      <c r="B194" s="140"/>
      <c r="C194" s="140"/>
      <c r="D194" s="140"/>
      <c r="E194" s="140"/>
      <c r="F194" s="140"/>
    </row>
    <row r="195" spans="2:6" ht="16" thickBot="1" x14ac:dyDescent="0.4">
      <c r="B195" s="140"/>
      <c r="C195" s="140"/>
      <c r="D195" s="140"/>
      <c r="E195" s="140"/>
      <c r="F195" s="140"/>
    </row>
    <row r="196" spans="2:6" ht="16" thickBot="1" x14ac:dyDescent="0.4">
      <c r="B196" s="140"/>
      <c r="C196" s="140"/>
      <c r="D196" s="140"/>
      <c r="E196" s="140"/>
      <c r="F196" s="140"/>
    </row>
    <row r="197" spans="2:6" ht="16" thickBot="1" x14ac:dyDescent="0.4">
      <c r="B197" s="140"/>
      <c r="C197" s="140"/>
      <c r="D197" s="140"/>
      <c r="E197" s="140"/>
      <c r="F197" s="140"/>
    </row>
    <row r="198" spans="2:6" ht="16" thickBot="1" x14ac:dyDescent="0.4">
      <c r="B198" s="140"/>
      <c r="C198" s="140"/>
      <c r="D198" s="140"/>
      <c r="E198" s="140"/>
      <c r="F198" s="140"/>
    </row>
    <row r="199" spans="2:6" ht="16" thickBot="1" x14ac:dyDescent="0.4">
      <c r="B199" s="140"/>
      <c r="C199" s="140"/>
      <c r="D199" s="140"/>
      <c r="E199" s="140"/>
      <c r="F199" s="140"/>
    </row>
    <row r="200" spans="2:6" ht="16" thickBot="1" x14ac:dyDescent="0.4">
      <c r="B200" s="140"/>
      <c r="C200" s="140"/>
      <c r="D200" s="140"/>
      <c r="E200" s="140"/>
      <c r="F200" s="140"/>
    </row>
    <row r="201" spans="2:6" ht="16" thickBot="1" x14ac:dyDescent="0.4">
      <c r="B201" s="140"/>
      <c r="C201" s="140"/>
      <c r="D201" s="140"/>
      <c r="E201" s="140"/>
      <c r="F201" s="140"/>
    </row>
    <row r="202" spans="2:6" ht="16" thickBot="1" x14ac:dyDescent="0.4">
      <c r="B202" s="140"/>
      <c r="C202" s="140"/>
      <c r="D202" s="140"/>
      <c r="E202" s="140"/>
      <c r="F202" s="140"/>
    </row>
    <row r="203" spans="2:6" ht="16" thickBot="1" x14ac:dyDescent="0.4">
      <c r="B203" s="140"/>
      <c r="C203" s="140"/>
      <c r="D203" s="140"/>
      <c r="E203" s="140"/>
      <c r="F203" s="140"/>
    </row>
    <row r="204" spans="2:6" ht="16" thickBot="1" x14ac:dyDescent="0.4">
      <c r="B204" s="140"/>
      <c r="C204" s="140"/>
      <c r="D204" s="140"/>
      <c r="E204" s="140"/>
      <c r="F204" s="140"/>
    </row>
    <row r="205" spans="2:6" ht="16" thickBot="1" x14ac:dyDescent="0.4">
      <c r="B205" s="140"/>
      <c r="C205" s="140"/>
      <c r="D205" s="140"/>
      <c r="E205" s="140"/>
      <c r="F205" s="140"/>
    </row>
    <row r="206" spans="2:6" ht="16" thickBot="1" x14ac:dyDescent="0.4">
      <c r="B206" s="140"/>
      <c r="C206" s="140"/>
      <c r="D206" s="140"/>
      <c r="E206" s="140"/>
      <c r="F206" s="140"/>
    </row>
    <row r="207" spans="2:6" ht="16" thickBot="1" x14ac:dyDescent="0.4">
      <c r="B207" s="140"/>
      <c r="C207" s="140"/>
      <c r="D207" s="140"/>
      <c r="E207" s="140"/>
      <c r="F207" s="140"/>
    </row>
    <row r="208" spans="2:6" ht="16" thickBot="1" x14ac:dyDescent="0.4">
      <c r="B208" s="140"/>
      <c r="C208" s="140"/>
      <c r="D208" s="140"/>
      <c r="E208" s="140"/>
      <c r="F208" s="140"/>
    </row>
    <row r="209" spans="2:6" ht="16" thickBot="1" x14ac:dyDescent="0.4">
      <c r="B209" s="140"/>
      <c r="C209" s="140"/>
      <c r="D209" s="140"/>
      <c r="E209" s="140"/>
      <c r="F209" s="140"/>
    </row>
    <row r="210" spans="2:6" ht="16" thickBot="1" x14ac:dyDescent="0.4">
      <c r="B210" s="140"/>
      <c r="C210" s="140"/>
      <c r="D210" s="140"/>
      <c r="E210" s="140"/>
      <c r="F210" s="140"/>
    </row>
    <row r="211" spans="2:6" ht="16" thickBot="1" x14ac:dyDescent="0.4">
      <c r="B211" s="140"/>
      <c r="C211" s="140"/>
      <c r="D211" s="140"/>
      <c r="E211" s="140"/>
      <c r="F211" s="140"/>
    </row>
    <row r="212" spans="2:6" ht="16" thickBot="1" x14ac:dyDescent="0.4">
      <c r="B212" s="140"/>
      <c r="C212" s="140"/>
      <c r="D212" s="140"/>
      <c r="E212" s="140"/>
      <c r="F212" s="140"/>
    </row>
    <row r="213" spans="2:6" ht="16" thickBot="1" x14ac:dyDescent="0.4">
      <c r="B213" s="140"/>
      <c r="C213" s="140"/>
      <c r="D213" s="140"/>
      <c r="E213" s="140"/>
      <c r="F213" s="140"/>
    </row>
    <row r="214" spans="2:6" ht="16" thickBot="1" x14ac:dyDescent="0.4">
      <c r="B214" s="140"/>
      <c r="C214" s="140"/>
      <c r="D214" s="140"/>
      <c r="E214" s="140"/>
      <c r="F214" s="140"/>
    </row>
    <row r="215" spans="2:6" ht="16" thickBot="1" x14ac:dyDescent="0.4">
      <c r="B215" s="140"/>
      <c r="C215" s="140"/>
      <c r="D215" s="140"/>
      <c r="E215" s="140"/>
      <c r="F215" s="140"/>
    </row>
    <row r="216" spans="2:6" ht="16" thickBot="1" x14ac:dyDescent="0.4">
      <c r="B216" s="140"/>
      <c r="C216" s="140"/>
      <c r="D216" s="140"/>
      <c r="E216" s="140"/>
      <c r="F216" s="140"/>
    </row>
    <row r="217" spans="2:6" ht="16" thickBot="1" x14ac:dyDescent="0.4">
      <c r="B217" s="140"/>
      <c r="C217" s="140"/>
      <c r="D217" s="140"/>
      <c r="E217" s="140"/>
      <c r="F217" s="140"/>
    </row>
    <row r="218" spans="2:6" ht="16" thickBot="1" x14ac:dyDescent="0.4">
      <c r="B218" s="140"/>
      <c r="C218" s="140"/>
      <c r="D218" s="140"/>
      <c r="E218" s="140"/>
      <c r="F218" s="140"/>
    </row>
    <row r="219" spans="2:6" ht="16" thickBot="1" x14ac:dyDescent="0.4">
      <c r="B219" s="140"/>
      <c r="C219" s="140"/>
      <c r="D219" s="140"/>
      <c r="E219" s="140"/>
      <c r="F219" s="140"/>
    </row>
    <row r="220" spans="2:6" ht="16" thickBot="1" x14ac:dyDescent="0.4">
      <c r="B220" s="140"/>
      <c r="C220" s="140"/>
      <c r="D220" s="140"/>
      <c r="E220" s="140"/>
      <c r="F220" s="140"/>
    </row>
    <row r="221" spans="2:6" ht="16" thickBot="1" x14ac:dyDescent="0.4">
      <c r="B221" s="140"/>
      <c r="C221" s="140"/>
      <c r="D221" s="140"/>
      <c r="E221" s="140"/>
      <c r="F221" s="140"/>
    </row>
    <row r="222" spans="2:6" ht="16" thickBot="1" x14ac:dyDescent="0.4">
      <c r="B222" s="140"/>
      <c r="C222" s="140"/>
      <c r="D222" s="140"/>
      <c r="E222" s="140"/>
      <c r="F222" s="140"/>
    </row>
    <row r="223" spans="2:6" ht="16" thickBot="1" x14ac:dyDescent="0.4">
      <c r="B223" s="140"/>
      <c r="C223" s="140"/>
      <c r="D223" s="140"/>
      <c r="E223" s="140"/>
      <c r="F223" s="140"/>
    </row>
    <row r="224" spans="2:6" ht="16" thickBot="1" x14ac:dyDescent="0.4">
      <c r="B224" s="140"/>
      <c r="C224" s="140"/>
      <c r="D224" s="140"/>
      <c r="E224" s="140"/>
      <c r="F224" s="140"/>
    </row>
    <row r="225" spans="2:6" ht="16" thickBot="1" x14ac:dyDescent="0.4">
      <c r="B225" s="140"/>
      <c r="C225" s="140"/>
      <c r="D225" s="140"/>
      <c r="E225" s="140"/>
      <c r="F225" s="140"/>
    </row>
    <row r="226" spans="2:6" ht="16" thickBot="1" x14ac:dyDescent="0.4">
      <c r="B226" s="140"/>
      <c r="C226" s="140"/>
      <c r="D226" s="140"/>
      <c r="E226" s="140"/>
      <c r="F226" s="140"/>
    </row>
    <row r="227" spans="2:6" ht="16" thickBot="1" x14ac:dyDescent="0.4">
      <c r="B227" s="140"/>
      <c r="C227" s="140"/>
      <c r="D227" s="140"/>
      <c r="E227" s="140"/>
      <c r="F227" s="140"/>
    </row>
    <row r="228" spans="2:6" ht="16" thickBot="1" x14ac:dyDescent="0.4">
      <c r="B228" s="140"/>
      <c r="C228" s="140"/>
      <c r="D228" s="140"/>
      <c r="E228" s="140"/>
      <c r="F228" s="140"/>
    </row>
    <row r="229" spans="2:6" ht="16" thickBot="1" x14ac:dyDescent="0.4">
      <c r="B229" s="140"/>
      <c r="C229" s="140"/>
      <c r="D229" s="140"/>
      <c r="E229" s="140"/>
      <c r="F229" s="140"/>
    </row>
    <row r="230" spans="2:6" ht="16" thickBot="1" x14ac:dyDescent="0.4">
      <c r="B230" s="140"/>
      <c r="C230" s="140"/>
      <c r="D230" s="140"/>
      <c r="E230" s="140"/>
      <c r="F230" s="140"/>
    </row>
    <row r="231" spans="2:6" ht="16" thickBot="1" x14ac:dyDescent="0.4">
      <c r="B231" s="140"/>
      <c r="C231" s="140"/>
      <c r="D231" s="140"/>
      <c r="E231" s="140"/>
      <c r="F231" s="140"/>
    </row>
    <row r="232" spans="2:6" ht="16" thickBot="1" x14ac:dyDescent="0.4">
      <c r="B232" s="140"/>
      <c r="C232" s="140"/>
      <c r="D232" s="140"/>
      <c r="E232" s="140"/>
      <c r="F232" s="140"/>
    </row>
    <row r="233" spans="2:6" ht="16" thickBot="1" x14ac:dyDescent="0.4">
      <c r="B233" s="140"/>
      <c r="C233" s="140"/>
      <c r="D233" s="140"/>
      <c r="E233" s="140"/>
      <c r="F233" s="140"/>
    </row>
    <row r="234" spans="2:6" ht="16" thickBot="1" x14ac:dyDescent="0.4">
      <c r="B234" s="140"/>
      <c r="C234" s="140"/>
      <c r="D234" s="140"/>
      <c r="E234" s="140"/>
      <c r="F234" s="140"/>
    </row>
    <row r="235" spans="2:6" ht="16" thickBot="1" x14ac:dyDescent="0.4">
      <c r="B235" s="140"/>
      <c r="C235" s="140"/>
      <c r="D235" s="140"/>
      <c r="E235" s="140"/>
      <c r="F235" s="140"/>
    </row>
    <row r="236" spans="2:6" ht="16" thickBot="1" x14ac:dyDescent="0.4">
      <c r="B236" s="140"/>
      <c r="C236" s="140"/>
      <c r="D236" s="140"/>
      <c r="E236" s="140"/>
      <c r="F236" s="140"/>
    </row>
    <row r="237" spans="2:6" ht="16" thickBot="1" x14ac:dyDescent="0.4">
      <c r="B237" s="140"/>
      <c r="C237" s="140"/>
      <c r="D237" s="140"/>
      <c r="E237" s="140"/>
      <c r="F237" s="140"/>
    </row>
    <row r="238" spans="2:6" ht="16" thickBot="1" x14ac:dyDescent="0.4">
      <c r="B238" s="140"/>
      <c r="C238" s="140"/>
      <c r="D238" s="140"/>
      <c r="E238" s="140"/>
      <c r="F238" s="140"/>
    </row>
    <row r="239" spans="2:6" ht="16" thickBot="1" x14ac:dyDescent="0.4">
      <c r="B239" s="140"/>
      <c r="C239" s="140"/>
      <c r="D239" s="140"/>
      <c r="E239" s="140"/>
      <c r="F239" s="140"/>
    </row>
    <row r="240" spans="2:6" ht="16" thickBot="1" x14ac:dyDescent="0.4">
      <c r="B240" s="140"/>
      <c r="C240" s="140"/>
      <c r="D240" s="140"/>
      <c r="E240" s="140"/>
      <c r="F240" s="140"/>
    </row>
    <row r="241" spans="2:6" ht="16" thickBot="1" x14ac:dyDescent="0.4">
      <c r="B241" s="140"/>
      <c r="C241" s="140"/>
      <c r="D241" s="140"/>
      <c r="E241" s="140"/>
      <c r="F241" s="140"/>
    </row>
    <row r="242" spans="2:6" ht="16" thickBot="1" x14ac:dyDescent="0.4">
      <c r="B242" s="140"/>
      <c r="C242" s="140"/>
      <c r="D242" s="140"/>
      <c r="E242" s="140"/>
      <c r="F242" s="140"/>
    </row>
    <row r="243" spans="2:6" ht="16" thickBot="1" x14ac:dyDescent="0.4">
      <c r="B243" s="140"/>
      <c r="C243" s="140"/>
      <c r="D243" s="140"/>
      <c r="E243" s="140"/>
      <c r="F243" s="140"/>
    </row>
    <row r="244" spans="2:6" ht="16" thickBot="1" x14ac:dyDescent="0.4">
      <c r="B244" s="140"/>
      <c r="C244" s="140"/>
      <c r="D244" s="140"/>
      <c r="E244" s="140"/>
      <c r="F244" s="140"/>
    </row>
    <row r="245" spans="2:6" ht="16" thickBot="1" x14ac:dyDescent="0.4">
      <c r="B245" s="140"/>
      <c r="C245" s="140"/>
      <c r="D245" s="140"/>
      <c r="E245" s="140"/>
      <c r="F245" s="140"/>
    </row>
    <row r="246" spans="2:6" ht="16" thickBot="1" x14ac:dyDescent="0.4">
      <c r="B246" s="140"/>
      <c r="C246" s="140"/>
      <c r="D246" s="140"/>
      <c r="E246" s="140"/>
      <c r="F246" s="140"/>
    </row>
    <row r="247" spans="2:6" ht="16" thickBot="1" x14ac:dyDescent="0.4">
      <c r="B247" s="140"/>
      <c r="C247" s="140"/>
      <c r="D247" s="140"/>
      <c r="E247" s="140"/>
      <c r="F247" s="140"/>
    </row>
    <row r="248" spans="2:6" ht="16" thickBot="1" x14ac:dyDescent="0.4">
      <c r="B248" s="140"/>
      <c r="C248" s="140"/>
      <c r="D248" s="140"/>
      <c r="E248" s="140"/>
      <c r="F248" s="140"/>
    </row>
    <row r="249" spans="2:6" ht="16" thickBot="1" x14ac:dyDescent="0.4">
      <c r="B249" s="140"/>
      <c r="C249" s="140"/>
      <c r="D249" s="140"/>
      <c r="E249" s="140"/>
      <c r="F249" s="140"/>
    </row>
    <row r="250" spans="2:6" ht="16" thickBot="1" x14ac:dyDescent="0.4">
      <c r="B250" s="140"/>
      <c r="C250" s="140"/>
      <c r="D250" s="140"/>
      <c r="E250" s="140"/>
      <c r="F250" s="140"/>
    </row>
    <row r="251" spans="2:6" ht="16" thickBot="1" x14ac:dyDescent="0.4">
      <c r="B251" s="140"/>
      <c r="C251" s="140"/>
      <c r="D251" s="140"/>
      <c r="E251" s="140"/>
      <c r="F251" s="140"/>
    </row>
    <row r="252" spans="2:6" ht="16" thickBot="1" x14ac:dyDescent="0.4">
      <c r="B252" s="140"/>
      <c r="C252" s="140"/>
      <c r="D252" s="140"/>
      <c r="E252" s="140"/>
      <c r="F252" s="140"/>
    </row>
    <row r="253" spans="2:6" ht="16" thickBot="1" x14ac:dyDescent="0.4">
      <c r="B253" s="140"/>
      <c r="C253" s="140"/>
      <c r="D253" s="140"/>
      <c r="E253" s="140"/>
      <c r="F253" s="140"/>
    </row>
    <row r="254" spans="2:6" ht="16" thickBot="1" x14ac:dyDescent="0.4">
      <c r="B254" s="140"/>
      <c r="C254" s="140"/>
      <c r="D254" s="140"/>
      <c r="E254" s="140"/>
      <c r="F254" s="140"/>
    </row>
    <row r="255" spans="2:6" ht="16" thickBot="1" x14ac:dyDescent="0.4">
      <c r="B255" s="140"/>
      <c r="C255" s="140"/>
      <c r="D255" s="140"/>
      <c r="E255" s="140"/>
      <c r="F255" s="140"/>
    </row>
    <row r="256" spans="2:6" ht="16" thickBot="1" x14ac:dyDescent="0.4">
      <c r="B256" s="140"/>
      <c r="C256" s="140"/>
      <c r="D256" s="140"/>
      <c r="E256" s="140"/>
      <c r="F256" s="140"/>
    </row>
    <row r="257" spans="2:6" ht="16" thickBot="1" x14ac:dyDescent="0.4">
      <c r="B257" s="140"/>
      <c r="C257" s="140"/>
      <c r="D257" s="140"/>
      <c r="E257" s="140"/>
      <c r="F257" s="140"/>
    </row>
    <row r="258" spans="2:6" ht="16" thickBot="1" x14ac:dyDescent="0.4">
      <c r="B258" s="140"/>
      <c r="C258" s="140"/>
      <c r="D258" s="140"/>
      <c r="E258" s="140"/>
      <c r="F258" s="140"/>
    </row>
    <row r="259" spans="2:6" ht="16" thickBot="1" x14ac:dyDescent="0.4">
      <c r="B259" s="140"/>
      <c r="C259" s="140"/>
      <c r="D259" s="140"/>
      <c r="E259" s="140"/>
      <c r="F259" s="140"/>
    </row>
    <row r="260" spans="2:6" ht="16" thickBot="1" x14ac:dyDescent="0.4">
      <c r="B260" s="140"/>
      <c r="C260" s="140"/>
      <c r="D260" s="140"/>
      <c r="E260" s="140"/>
      <c r="F260" s="140"/>
    </row>
    <row r="261" spans="2:6" ht="16" thickBot="1" x14ac:dyDescent="0.4">
      <c r="B261" s="140"/>
      <c r="C261" s="140"/>
      <c r="D261" s="140"/>
      <c r="E261" s="140"/>
      <c r="F261" s="140"/>
    </row>
    <row r="262" spans="2:6" ht="16" thickBot="1" x14ac:dyDescent="0.4">
      <c r="B262" s="140"/>
      <c r="C262" s="140"/>
      <c r="D262" s="140"/>
      <c r="E262" s="140"/>
      <c r="F262" s="140"/>
    </row>
    <row r="263" spans="2:6" ht="16" thickBot="1" x14ac:dyDescent="0.4">
      <c r="B263" s="140"/>
      <c r="C263" s="140"/>
      <c r="D263" s="140"/>
      <c r="E263" s="140"/>
      <c r="F263" s="140"/>
    </row>
    <row r="264" spans="2:6" ht="16" thickBot="1" x14ac:dyDescent="0.4">
      <c r="B264" s="140"/>
      <c r="C264" s="140"/>
      <c r="D264" s="140"/>
      <c r="E264" s="140"/>
      <c r="F264" s="140"/>
    </row>
    <row r="265" spans="2:6" ht="16" thickBot="1" x14ac:dyDescent="0.4">
      <c r="B265" s="140"/>
      <c r="C265" s="140"/>
      <c r="D265" s="140"/>
      <c r="E265" s="140"/>
      <c r="F265" s="140"/>
    </row>
    <row r="266" spans="2:6" ht="16" thickBot="1" x14ac:dyDescent="0.4">
      <c r="B266" s="140"/>
      <c r="C266" s="140"/>
      <c r="D266" s="140"/>
      <c r="E266" s="140"/>
      <c r="F266" s="140"/>
    </row>
    <row r="267" spans="2:6" ht="16" thickBot="1" x14ac:dyDescent="0.4">
      <c r="B267" s="140"/>
      <c r="C267" s="140"/>
      <c r="D267" s="140"/>
      <c r="E267" s="140"/>
      <c r="F267" s="140"/>
    </row>
    <row r="268" spans="2:6" ht="16" thickBot="1" x14ac:dyDescent="0.4">
      <c r="B268" s="140"/>
      <c r="C268" s="140"/>
      <c r="D268" s="140"/>
      <c r="E268" s="140"/>
      <c r="F268" s="140"/>
    </row>
    <row r="269" spans="2:6" ht="16" thickBot="1" x14ac:dyDescent="0.4">
      <c r="B269" s="140"/>
      <c r="C269" s="140"/>
      <c r="D269" s="140"/>
      <c r="E269" s="140"/>
      <c r="F269" s="140"/>
    </row>
    <row r="270" spans="2:6" ht="16" thickBot="1" x14ac:dyDescent="0.4">
      <c r="B270" s="140"/>
      <c r="C270" s="140"/>
      <c r="D270" s="140"/>
      <c r="E270" s="140"/>
      <c r="F270" s="140"/>
    </row>
    <row r="271" spans="2:6" ht="16" thickBot="1" x14ac:dyDescent="0.4">
      <c r="B271" s="140"/>
      <c r="C271" s="140"/>
      <c r="D271" s="140"/>
      <c r="E271" s="140"/>
      <c r="F271" s="140"/>
    </row>
    <row r="272" spans="2:6" ht="16" thickBot="1" x14ac:dyDescent="0.4">
      <c r="B272" s="140"/>
      <c r="C272" s="140"/>
      <c r="D272" s="140"/>
      <c r="E272" s="140"/>
      <c r="F272" s="140"/>
    </row>
    <row r="273" spans="2:6" ht="16" thickBot="1" x14ac:dyDescent="0.4">
      <c r="B273" s="140"/>
      <c r="C273" s="140"/>
      <c r="D273" s="140"/>
      <c r="E273" s="140"/>
      <c r="F273" s="140"/>
    </row>
    <row r="274" spans="2:6" ht="16" thickBot="1" x14ac:dyDescent="0.4">
      <c r="B274" s="140"/>
      <c r="C274" s="140"/>
      <c r="D274" s="140"/>
      <c r="E274" s="140"/>
      <c r="F274" s="140"/>
    </row>
    <row r="275" spans="2:6" ht="16" thickBot="1" x14ac:dyDescent="0.4">
      <c r="B275" s="140"/>
      <c r="C275" s="140"/>
      <c r="D275" s="140"/>
      <c r="E275" s="140"/>
      <c r="F275" s="140"/>
    </row>
    <row r="276" spans="2:6" ht="16" thickBot="1" x14ac:dyDescent="0.4">
      <c r="B276" s="140"/>
      <c r="C276" s="140"/>
      <c r="D276" s="140"/>
      <c r="E276" s="140"/>
      <c r="F276" s="140"/>
    </row>
    <row r="277" spans="2:6" ht="16" thickBot="1" x14ac:dyDescent="0.4">
      <c r="B277" s="140"/>
      <c r="C277" s="140"/>
      <c r="D277" s="140"/>
      <c r="E277" s="140"/>
      <c r="F277" s="140"/>
    </row>
    <row r="278" spans="2:6" ht="16" thickBot="1" x14ac:dyDescent="0.4">
      <c r="B278" s="140"/>
      <c r="C278" s="140"/>
      <c r="D278" s="140"/>
      <c r="E278" s="140"/>
      <c r="F278" s="140"/>
    </row>
    <row r="279" spans="2:6" ht="16" thickBot="1" x14ac:dyDescent="0.4">
      <c r="B279" s="140"/>
      <c r="C279" s="140"/>
      <c r="D279" s="140"/>
      <c r="E279" s="140"/>
      <c r="F279" s="140"/>
    </row>
    <row r="280" spans="2:6" ht="16" thickBot="1" x14ac:dyDescent="0.4">
      <c r="B280" s="140"/>
      <c r="C280" s="140"/>
      <c r="D280" s="140"/>
      <c r="E280" s="140"/>
      <c r="F280" s="140"/>
    </row>
    <row r="281" spans="2:6" ht="16" thickBot="1" x14ac:dyDescent="0.4">
      <c r="B281" s="140"/>
      <c r="C281" s="140"/>
      <c r="D281" s="140"/>
      <c r="E281" s="140"/>
      <c r="F281" s="140"/>
    </row>
    <row r="282" spans="2:6" ht="16" thickBot="1" x14ac:dyDescent="0.4">
      <c r="B282" s="140"/>
      <c r="C282" s="140"/>
      <c r="D282" s="140"/>
      <c r="E282" s="140"/>
      <c r="F282" s="140"/>
    </row>
    <row r="283" spans="2:6" ht="16" thickBot="1" x14ac:dyDescent="0.4">
      <c r="B283" s="140"/>
      <c r="C283" s="140"/>
      <c r="D283" s="140"/>
      <c r="E283" s="140"/>
      <c r="F283" s="140"/>
    </row>
    <row r="284" spans="2:6" ht="16" thickBot="1" x14ac:dyDescent="0.4">
      <c r="B284" s="140"/>
      <c r="C284" s="140"/>
      <c r="D284" s="140"/>
      <c r="E284" s="140"/>
      <c r="F284" s="140"/>
    </row>
    <row r="285" spans="2:6" ht="16" thickBot="1" x14ac:dyDescent="0.4">
      <c r="B285" s="140"/>
      <c r="C285" s="140"/>
      <c r="D285" s="140"/>
      <c r="E285" s="140"/>
      <c r="F285" s="140"/>
    </row>
    <row r="286" spans="2:6" ht="16" thickBot="1" x14ac:dyDescent="0.4">
      <c r="B286" s="140"/>
      <c r="C286" s="140"/>
      <c r="D286" s="140"/>
      <c r="E286" s="140"/>
      <c r="F286" s="140"/>
    </row>
    <row r="287" spans="2:6" ht="16" thickBot="1" x14ac:dyDescent="0.4">
      <c r="B287" s="140"/>
      <c r="C287" s="140"/>
      <c r="D287" s="140"/>
      <c r="E287" s="140"/>
      <c r="F287" s="140"/>
    </row>
    <row r="288" spans="2:6" ht="16" thickBot="1" x14ac:dyDescent="0.4">
      <c r="B288" s="140"/>
      <c r="C288" s="140"/>
      <c r="D288" s="140"/>
      <c r="E288" s="140"/>
      <c r="F288" s="140"/>
    </row>
    <row r="289" spans="2:6" ht="16" thickBot="1" x14ac:dyDescent="0.4">
      <c r="B289" s="140"/>
      <c r="C289" s="140"/>
      <c r="D289" s="140"/>
      <c r="E289" s="140"/>
      <c r="F289" s="140"/>
    </row>
    <row r="290" spans="2:6" ht="16" thickBot="1" x14ac:dyDescent="0.4">
      <c r="B290" s="140"/>
      <c r="C290" s="140"/>
      <c r="D290" s="140"/>
      <c r="E290" s="140"/>
      <c r="F290" s="140"/>
    </row>
    <row r="291" spans="2:6" ht="16" thickBot="1" x14ac:dyDescent="0.4">
      <c r="B291" s="140"/>
      <c r="C291" s="140"/>
      <c r="D291" s="140"/>
      <c r="E291" s="140"/>
      <c r="F291" s="140"/>
    </row>
    <row r="292" spans="2:6" ht="16" thickBot="1" x14ac:dyDescent="0.4">
      <c r="B292" s="140"/>
      <c r="C292" s="140"/>
      <c r="D292" s="140"/>
      <c r="E292" s="140"/>
      <c r="F292" s="140"/>
    </row>
    <row r="293" spans="2:6" ht="16" thickBot="1" x14ac:dyDescent="0.4">
      <c r="B293" s="140"/>
      <c r="C293" s="140"/>
      <c r="D293" s="140"/>
      <c r="E293" s="140"/>
      <c r="F293" s="140"/>
    </row>
    <row r="294" spans="2:6" ht="16" thickBot="1" x14ac:dyDescent="0.4">
      <c r="B294" s="140"/>
      <c r="C294" s="140"/>
      <c r="D294" s="140"/>
      <c r="E294" s="140"/>
      <c r="F294" s="140"/>
    </row>
    <row r="295" spans="2:6" ht="16" thickBot="1" x14ac:dyDescent="0.4">
      <c r="B295" s="140"/>
      <c r="C295" s="140"/>
      <c r="D295" s="140"/>
      <c r="E295" s="140"/>
      <c r="F295" s="140"/>
    </row>
    <row r="296" spans="2:6" ht="16" thickBot="1" x14ac:dyDescent="0.4">
      <c r="B296" s="140"/>
      <c r="C296" s="140"/>
      <c r="D296" s="140"/>
      <c r="E296" s="140"/>
      <c r="F296" s="140"/>
    </row>
    <row r="297" spans="2:6" ht="16" thickBot="1" x14ac:dyDescent="0.4">
      <c r="B297" s="140"/>
      <c r="C297" s="140"/>
      <c r="D297" s="140"/>
      <c r="E297" s="140"/>
      <c r="F297" s="140"/>
    </row>
    <row r="298" spans="2:6" ht="16" thickBot="1" x14ac:dyDescent="0.4">
      <c r="B298" s="140"/>
      <c r="C298" s="140"/>
      <c r="D298" s="140"/>
      <c r="E298" s="140"/>
      <c r="F298" s="140"/>
    </row>
    <row r="299" spans="2:6" ht="16" thickBot="1" x14ac:dyDescent="0.4">
      <c r="B299" s="140"/>
      <c r="C299" s="140"/>
      <c r="D299" s="140"/>
      <c r="E299" s="140"/>
      <c r="F299" s="140"/>
    </row>
    <row r="300" spans="2:6" ht="16" thickBot="1" x14ac:dyDescent="0.4">
      <c r="B300" s="140"/>
      <c r="C300" s="140"/>
      <c r="D300" s="140"/>
      <c r="E300" s="140"/>
      <c r="F300" s="140"/>
    </row>
    <row r="301" spans="2:6" ht="16" thickBot="1" x14ac:dyDescent="0.4">
      <c r="B301" s="140"/>
      <c r="C301" s="140"/>
      <c r="D301" s="140"/>
      <c r="E301" s="140"/>
      <c r="F301" s="140"/>
    </row>
    <row r="302" spans="2:6" ht="16" thickBot="1" x14ac:dyDescent="0.4">
      <c r="B302" s="140"/>
      <c r="C302" s="140"/>
      <c r="D302" s="140"/>
      <c r="E302" s="140"/>
      <c r="F302" s="140"/>
    </row>
    <row r="303" spans="2:6" ht="16" thickBot="1" x14ac:dyDescent="0.4">
      <c r="B303" s="140"/>
      <c r="C303" s="140"/>
      <c r="D303" s="140"/>
      <c r="E303" s="140"/>
      <c r="F303" s="140"/>
    </row>
    <row r="304" spans="2:6" ht="16" thickBot="1" x14ac:dyDescent="0.4">
      <c r="B304" s="140"/>
      <c r="C304" s="140"/>
      <c r="D304" s="140"/>
      <c r="E304" s="140"/>
      <c r="F304" s="140"/>
    </row>
    <row r="305" spans="2:6" ht="16" thickBot="1" x14ac:dyDescent="0.4">
      <c r="B305" s="140"/>
      <c r="C305" s="140"/>
      <c r="D305" s="140"/>
      <c r="E305" s="140"/>
      <c r="F305" s="140"/>
    </row>
    <row r="306" spans="2:6" ht="16" thickBot="1" x14ac:dyDescent="0.4">
      <c r="B306" s="140"/>
      <c r="C306" s="140"/>
      <c r="D306" s="140"/>
      <c r="E306" s="140"/>
      <c r="F306" s="140"/>
    </row>
    <row r="307" spans="2:6" ht="16" thickBot="1" x14ac:dyDescent="0.4">
      <c r="B307" s="140"/>
      <c r="C307" s="140"/>
      <c r="D307" s="140"/>
      <c r="E307" s="140"/>
      <c r="F307" s="140"/>
    </row>
    <row r="308" spans="2:6" ht="16" thickBot="1" x14ac:dyDescent="0.4">
      <c r="B308" s="140"/>
      <c r="C308" s="140"/>
      <c r="D308" s="140"/>
      <c r="E308" s="140"/>
      <c r="F308" s="140"/>
    </row>
    <row r="309" spans="2:6" ht="16" thickBot="1" x14ac:dyDescent="0.4">
      <c r="B309" s="140"/>
      <c r="C309" s="140"/>
      <c r="D309" s="140"/>
      <c r="E309" s="140"/>
      <c r="F309" s="140"/>
    </row>
    <row r="310" spans="2:6" ht="16" thickBot="1" x14ac:dyDescent="0.4">
      <c r="B310" s="140"/>
      <c r="C310" s="140"/>
      <c r="D310" s="140"/>
      <c r="E310" s="140"/>
      <c r="F310" s="140"/>
    </row>
    <row r="311" spans="2:6" ht="16" thickBot="1" x14ac:dyDescent="0.4">
      <c r="B311" s="140"/>
      <c r="C311" s="140"/>
      <c r="D311" s="140"/>
      <c r="E311" s="140"/>
      <c r="F311" s="140"/>
    </row>
    <row r="312" spans="2:6" ht="16" thickBot="1" x14ac:dyDescent="0.4">
      <c r="B312" s="140"/>
      <c r="C312" s="140"/>
      <c r="D312" s="140"/>
      <c r="E312" s="140"/>
      <c r="F312" s="140"/>
    </row>
    <row r="313" spans="2:6" ht="16" thickBot="1" x14ac:dyDescent="0.4">
      <c r="B313" s="140"/>
      <c r="C313" s="140"/>
      <c r="D313" s="140"/>
      <c r="E313" s="140"/>
      <c r="F313" s="140"/>
    </row>
    <row r="314" spans="2:6" ht="16" thickBot="1" x14ac:dyDescent="0.4">
      <c r="B314" s="140"/>
      <c r="C314" s="140"/>
      <c r="D314" s="140"/>
      <c r="E314" s="140"/>
      <c r="F314" s="140"/>
    </row>
    <row r="315" spans="2:6" ht="16" thickBot="1" x14ac:dyDescent="0.4">
      <c r="B315" s="140"/>
      <c r="C315" s="140"/>
      <c r="D315" s="140"/>
      <c r="E315" s="140"/>
      <c r="F315" s="140"/>
    </row>
    <row r="316" spans="2:6" ht="16" thickBot="1" x14ac:dyDescent="0.4">
      <c r="B316" s="140"/>
      <c r="C316" s="140"/>
      <c r="D316" s="140"/>
      <c r="E316" s="140"/>
      <c r="F316" s="140"/>
    </row>
    <row r="317" spans="2:6" ht="16" thickBot="1" x14ac:dyDescent="0.4">
      <c r="B317" s="140"/>
      <c r="C317" s="140"/>
      <c r="D317" s="140"/>
      <c r="E317" s="140"/>
      <c r="F317" s="140"/>
    </row>
    <row r="318" spans="2:6" ht="16" thickBot="1" x14ac:dyDescent="0.4">
      <c r="B318" s="140"/>
      <c r="C318" s="140"/>
      <c r="D318" s="140"/>
      <c r="E318" s="140"/>
      <c r="F318" s="140"/>
    </row>
    <row r="319" spans="2:6" ht="16" thickBot="1" x14ac:dyDescent="0.4">
      <c r="B319" s="140"/>
      <c r="C319" s="140"/>
      <c r="D319" s="140"/>
      <c r="E319" s="140"/>
      <c r="F319" s="140"/>
    </row>
    <row r="320" spans="2:6" ht="16" thickBot="1" x14ac:dyDescent="0.4">
      <c r="B320" s="140"/>
      <c r="C320" s="140"/>
      <c r="D320" s="140"/>
      <c r="E320" s="140"/>
      <c r="F320" s="140"/>
    </row>
    <row r="321" spans="2:6" ht="16" thickBot="1" x14ac:dyDescent="0.4">
      <c r="B321" s="140"/>
      <c r="C321" s="140"/>
      <c r="D321" s="140"/>
      <c r="E321" s="140"/>
      <c r="F321" s="140"/>
    </row>
    <row r="322" spans="2:6" ht="16" thickBot="1" x14ac:dyDescent="0.4">
      <c r="B322" s="140"/>
      <c r="C322" s="140"/>
      <c r="D322" s="140"/>
      <c r="E322" s="140"/>
      <c r="F322" s="140"/>
    </row>
    <row r="323" spans="2:6" ht="16" thickBot="1" x14ac:dyDescent="0.4">
      <c r="B323" s="140"/>
      <c r="C323" s="140"/>
      <c r="D323" s="140"/>
      <c r="E323" s="140"/>
      <c r="F323" s="140"/>
    </row>
    <row r="324" spans="2:6" ht="16" thickBot="1" x14ac:dyDescent="0.4">
      <c r="B324" s="140"/>
      <c r="C324" s="140"/>
      <c r="D324" s="140"/>
      <c r="E324" s="140"/>
      <c r="F324" s="140"/>
    </row>
    <row r="325" spans="2:6" ht="16" thickBot="1" x14ac:dyDescent="0.4">
      <c r="B325" s="140"/>
      <c r="C325" s="140"/>
      <c r="D325" s="140"/>
      <c r="E325" s="140"/>
      <c r="F325" s="140"/>
    </row>
    <row r="326" spans="2:6" ht="16" thickBot="1" x14ac:dyDescent="0.4">
      <c r="B326" s="140"/>
      <c r="C326" s="140"/>
      <c r="D326" s="140"/>
      <c r="E326" s="140"/>
      <c r="F326" s="140"/>
    </row>
    <row r="327" spans="2:6" ht="16" thickBot="1" x14ac:dyDescent="0.4">
      <c r="B327" s="140"/>
      <c r="C327" s="140"/>
      <c r="D327" s="140"/>
      <c r="E327" s="140"/>
      <c r="F327" s="140"/>
    </row>
    <row r="328" spans="2:6" ht="16" thickBot="1" x14ac:dyDescent="0.4">
      <c r="B328" s="140"/>
      <c r="C328" s="140"/>
      <c r="D328" s="140"/>
      <c r="E328" s="140"/>
      <c r="F328" s="140"/>
    </row>
    <row r="329" spans="2:6" ht="16" thickBot="1" x14ac:dyDescent="0.4">
      <c r="B329" s="140"/>
      <c r="C329" s="140"/>
      <c r="D329" s="140"/>
      <c r="E329" s="140"/>
      <c r="F329" s="140"/>
    </row>
    <row r="330" spans="2:6" ht="16" thickBot="1" x14ac:dyDescent="0.4">
      <c r="B330" s="140"/>
      <c r="C330" s="140"/>
      <c r="D330" s="140"/>
      <c r="E330" s="140"/>
      <c r="F330" s="140"/>
    </row>
    <row r="331" spans="2:6" ht="16" thickBot="1" x14ac:dyDescent="0.4">
      <c r="B331" s="140"/>
      <c r="C331" s="140"/>
      <c r="D331" s="140"/>
      <c r="E331" s="140"/>
      <c r="F331" s="140"/>
    </row>
    <row r="332" spans="2:6" ht="16" thickBot="1" x14ac:dyDescent="0.4">
      <c r="B332" s="140"/>
      <c r="C332" s="140"/>
      <c r="D332" s="140"/>
      <c r="E332" s="140"/>
      <c r="F332" s="140"/>
    </row>
    <row r="333" spans="2:6" ht="16" thickBot="1" x14ac:dyDescent="0.4">
      <c r="B333" s="140"/>
      <c r="C333" s="140"/>
      <c r="D333" s="140"/>
      <c r="E333" s="140"/>
      <c r="F333" s="140"/>
    </row>
    <row r="334" spans="2:6" ht="16" thickBot="1" x14ac:dyDescent="0.4">
      <c r="B334" s="140"/>
      <c r="C334" s="140"/>
      <c r="D334" s="140"/>
      <c r="E334" s="140"/>
      <c r="F334" s="140"/>
    </row>
    <row r="335" spans="2:6" ht="16" thickBot="1" x14ac:dyDescent="0.4">
      <c r="B335" s="140"/>
      <c r="C335" s="140"/>
      <c r="D335" s="140"/>
      <c r="E335" s="140"/>
      <c r="F335" s="140"/>
    </row>
    <row r="336" spans="2:6" ht="16" thickBot="1" x14ac:dyDescent="0.4">
      <c r="B336" s="140"/>
      <c r="C336" s="140"/>
      <c r="D336" s="140"/>
      <c r="E336" s="140"/>
      <c r="F336" s="140"/>
    </row>
    <row r="337" spans="2:6" ht="16" thickBot="1" x14ac:dyDescent="0.4">
      <c r="B337" s="140"/>
      <c r="C337" s="140"/>
      <c r="D337" s="140"/>
      <c r="E337" s="140"/>
      <c r="F337" s="140"/>
    </row>
    <row r="338" spans="2:6" ht="16" thickBot="1" x14ac:dyDescent="0.4">
      <c r="B338" s="140"/>
      <c r="C338" s="140"/>
      <c r="D338" s="140"/>
      <c r="E338" s="140"/>
      <c r="F338" s="140"/>
    </row>
    <row r="339" spans="2:6" ht="16" thickBot="1" x14ac:dyDescent="0.4">
      <c r="B339" s="140"/>
      <c r="C339" s="140"/>
      <c r="D339" s="140"/>
      <c r="E339" s="140"/>
      <c r="F339" s="140"/>
    </row>
    <row r="340" spans="2:6" ht="16" thickBot="1" x14ac:dyDescent="0.4">
      <c r="B340" s="140"/>
      <c r="C340" s="140"/>
      <c r="D340" s="140"/>
      <c r="E340" s="140"/>
      <c r="F340" s="140"/>
    </row>
    <row r="341" spans="2:6" ht="16" thickBot="1" x14ac:dyDescent="0.4">
      <c r="B341" s="140"/>
      <c r="C341" s="140"/>
      <c r="D341" s="140"/>
      <c r="E341" s="140"/>
      <c r="F341" s="140"/>
    </row>
    <row r="342" spans="2:6" ht="16" thickBot="1" x14ac:dyDescent="0.4">
      <c r="B342" s="140"/>
      <c r="C342" s="140"/>
      <c r="D342" s="140"/>
      <c r="E342" s="140"/>
      <c r="F342" s="140"/>
    </row>
    <row r="343" spans="2:6" ht="16" thickBot="1" x14ac:dyDescent="0.4">
      <c r="B343" s="140"/>
      <c r="C343" s="140"/>
      <c r="D343" s="140"/>
      <c r="E343" s="140"/>
      <c r="F343" s="140"/>
    </row>
    <row r="344" spans="2:6" ht="16" thickBot="1" x14ac:dyDescent="0.4">
      <c r="B344" s="140"/>
      <c r="C344" s="140"/>
      <c r="D344" s="140"/>
      <c r="E344" s="140"/>
      <c r="F344" s="140"/>
    </row>
    <row r="345" spans="2:6" ht="16" thickBot="1" x14ac:dyDescent="0.4">
      <c r="B345" s="140"/>
      <c r="C345" s="140"/>
      <c r="D345" s="140"/>
      <c r="E345" s="140"/>
      <c r="F345" s="140"/>
    </row>
    <row r="346" spans="2:6" ht="16" thickBot="1" x14ac:dyDescent="0.4">
      <c r="B346" s="140"/>
      <c r="C346" s="140"/>
      <c r="D346" s="140"/>
      <c r="E346" s="140"/>
      <c r="F346" s="140"/>
    </row>
    <row r="347" spans="2:6" ht="16" thickBot="1" x14ac:dyDescent="0.4">
      <c r="B347" s="140"/>
      <c r="C347" s="140"/>
      <c r="D347" s="140"/>
      <c r="E347" s="140"/>
      <c r="F347" s="140"/>
    </row>
    <row r="348" spans="2:6" ht="16" thickBot="1" x14ac:dyDescent="0.4">
      <c r="B348" s="140"/>
      <c r="C348" s="140"/>
      <c r="D348" s="140"/>
      <c r="E348" s="140"/>
      <c r="F348" s="140"/>
    </row>
    <row r="349" spans="2:6" ht="16" thickBot="1" x14ac:dyDescent="0.4">
      <c r="B349" s="140"/>
      <c r="C349" s="140"/>
      <c r="D349" s="140"/>
      <c r="E349" s="140"/>
      <c r="F349" s="140"/>
    </row>
    <row r="350" spans="2:6" ht="16" thickBot="1" x14ac:dyDescent="0.4">
      <c r="B350" s="140"/>
      <c r="C350" s="140"/>
      <c r="D350" s="140"/>
      <c r="E350" s="140"/>
      <c r="F350" s="140"/>
    </row>
    <row r="351" spans="2:6" ht="16" thickBot="1" x14ac:dyDescent="0.4">
      <c r="B351" s="140"/>
      <c r="C351" s="140"/>
      <c r="D351" s="140"/>
      <c r="E351" s="140"/>
      <c r="F351" s="140"/>
    </row>
    <row r="352" spans="2:6" ht="16" thickBot="1" x14ac:dyDescent="0.4">
      <c r="B352" s="140"/>
      <c r="C352" s="140"/>
      <c r="D352" s="140"/>
      <c r="E352" s="140"/>
      <c r="F352" s="140"/>
    </row>
    <row r="353" spans="2:6" ht="16" thickBot="1" x14ac:dyDescent="0.4">
      <c r="B353" s="140"/>
      <c r="C353" s="140"/>
      <c r="D353" s="140"/>
      <c r="E353" s="140"/>
      <c r="F353" s="140"/>
    </row>
    <row r="354" spans="2:6" ht="16" thickBot="1" x14ac:dyDescent="0.4">
      <c r="B354" s="140"/>
      <c r="C354" s="140"/>
      <c r="D354" s="140"/>
      <c r="E354" s="140"/>
      <c r="F354" s="140"/>
    </row>
    <row r="355" spans="2:6" ht="16" thickBot="1" x14ac:dyDescent="0.4">
      <c r="B355" s="140"/>
      <c r="C355" s="140"/>
      <c r="D355" s="140"/>
      <c r="E355" s="140"/>
      <c r="F355" s="140"/>
    </row>
    <row r="356" spans="2:6" ht="16" thickBot="1" x14ac:dyDescent="0.4">
      <c r="B356" s="140"/>
      <c r="C356" s="140"/>
      <c r="D356" s="140"/>
      <c r="E356" s="140"/>
      <c r="F356" s="140"/>
    </row>
    <row r="357" spans="2:6" ht="16" thickBot="1" x14ac:dyDescent="0.4">
      <c r="B357" s="140"/>
      <c r="C357" s="140"/>
      <c r="D357" s="140"/>
      <c r="E357" s="140"/>
      <c r="F357" s="140"/>
    </row>
    <row r="358" spans="2:6" ht="16" thickBot="1" x14ac:dyDescent="0.4">
      <c r="B358" s="140"/>
      <c r="C358" s="140"/>
      <c r="D358" s="140"/>
      <c r="E358" s="140"/>
      <c r="F358" s="140"/>
    </row>
    <row r="359" spans="2:6" ht="16" thickBot="1" x14ac:dyDescent="0.4">
      <c r="B359" s="140"/>
      <c r="C359" s="140"/>
      <c r="D359" s="140"/>
      <c r="E359" s="140"/>
      <c r="F359" s="140"/>
    </row>
    <row r="360" spans="2:6" ht="16" thickBot="1" x14ac:dyDescent="0.4">
      <c r="B360" s="140"/>
      <c r="C360" s="140"/>
      <c r="D360" s="140"/>
      <c r="E360" s="140"/>
      <c r="F360" s="140"/>
    </row>
    <row r="361" spans="2:6" ht="16" thickBot="1" x14ac:dyDescent="0.4">
      <c r="B361" s="140"/>
      <c r="C361" s="140"/>
      <c r="D361" s="140"/>
      <c r="E361" s="140"/>
      <c r="F361" s="140"/>
    </row>
    <row r="362" spans="2:6" ht="16" thickBot="1" x14ac:dyDescent="0.4">
      <c r="B362" s="140"/>
      <c r="C362" s="140"/>
      <c r="D362" s="140"/>
      <c r="E362" s="140"/>
      <c r="F362" s="140"/>
    </row>
    <row r="363" spans="2:6" ht="16" thickBot="1" x14ac:dyDescent="0.4">
      <c r="B363" s="140"/>
      <c r="C363" s="140"/>
      <c r="D363" s="140"/>
      <c r="E363" s="140"/>
      <c r="F363" s="140"/>
    </row>
    <row r="364" spans="2:6" ht="16" thickBot="1" x14ac:dyDescent="0.4">
      <c r="B364" s="140"/>
      <c r="C364" s="140"/>
      <c r="D364" s="140"/>
      <c r="E364" s="140"/>
      <c r="F364" s="140"/>
    </row>
    <row r="365" spans="2:6" ht="16" thickBot="1" x14ac:dyDescent="0.4">
      <c r="B365" s="140"/>
      <c r="C365" s="140"/>
      <c r="D365" s="140"/>
      <c r="E365" s="140"/>
      <c r="F365" s="140"/>
    </row>
    <row r="366" spans="2:6" ht="16" thickBot="1" x14ac:dyDescent="0.4">
      <c r="B366" s="140"/>
      <c r="C366" s="140"/>
      <c r="D366" s="140"/>
      <c r="E366" s="140"/>
      <c r="F366" s="140"/>
    </row>
    <row r="367" spans="2:6" ht="16" thickBot="1" x14ac:dyDescent="0.4">
      <c r="B367" s="140"/>
      <c r="C367" s="140"/>
      <c r="D367" s="140"/>
      <c r="E367" s="140"/>
      <c r="F367" s="140"/>
    </row>
    <row r="368" spans="2:6" ht="16" thickBot="1" x14ac:dyDescent="0.4">
      <c r="B368" s="140"/>
      <c r="C368" s="140"/>
      <c r="D368" s="140"/>
      <c r="E368" s="140"/>
      <c r="F368" s="140"/>
    </row>
    <row r="369" spans="2:6" ht="16" thickBot="1" x14ac:dyDescent="0.4">
      <c r="B369" s="140"/>
      <c r="C369" s="140"/>
      <c r="D369" s="140"/>
      <c r="E369" s="140"/>
      <c r="F369" s="140"/>
    </row>
    <row r="370" spans="2:6" ht="16" thickBot="1" x14ac:dyDescent="0.4">
      <c r="B370" s="140"/>
      <c r="C370" s="140"/>
      <c r="D370" s="140"/>
      <c r="E370" s="140"/>
      <c r="F370" s="140"/>
    </row>
    <row r="371" spans="2:6" ht="16" thickBot="1" x14ac:dyDescent="0.4">
      <c r="B371" s="140"/>
      <c r="C371" s="140"/>
      <c r="D371" s="140"/>
      <c r="E371" s="140"/>
      <c r="F371" s="140"/>
    </row>
    <row r="372" spans="2:6" ht="16" thickBot="1" x14ac:dyDescent="0.4">
      <c r="B372" s="140"/>
      <c r="C372" s="140"/>
      <c r="D372" s="140"/>
      <c r="E372" s="140"/>
      <c r="F372" s="140"/>
    </row>
    <row r="373" spans="2:6" ht="16" thickBot="1" x14ac:dyDescent="0.4">
      <c r="B373" s="140"/>
      <c r="C373" s="140"/>
      <c r="D373" s="140"/>
      <c r="E373" s="140"/>
      <c r="F373" s="140"/>
    </row>
    <row r="374" spans="2:6" ht="16" thickBot="1" x14ac:dyDescent="0.4">
      <c r="B374" s="140"/>
      <c r="C374" s="140"/>
      <c r="D374" s="140"/>
      <c r="E374" s="140"/>
      <c r="F374" s="140"/>
    </row>
    <row r="375" spans="2:6" ht="16" thickBot="1" x14ac:dyDescent="0.4">
      <c r="B375" s="140"/>
      <c r="C375" s="140"/>
      <c r="D375" s="140"/>
      <c r="E375" s="140"/>
      <c r="F375" s="140"/>
    </row>
    <row r="376" spans="2:6" ht="16" thickBot="1" x14ac:dyDescent="0.4">
      <c r="B376" s="140"/>
      <c r="C376" s="140"/>
      <c r="D376" s="140"/>
      <c r="E376" s="140"/>
      <c r="F376" s="140"/>
    </row>
    <row r="377" spans="2:6" ht="16" thickBot="1" x14ac:dyDescent="0.4">
      <c r="B377" s="140"/>
      <c r="C377" s="140"/>
      <c r="D377" s="140"/>
      <c r="E377" s="140"/>
      <c r="F377" s="140"/>
    </row>
    <row r="378" spans="2:6" ht="16" thickBot="1" x14ac:dyDescent="0.4">
      <c r="B378" s="140"/>
      <c r="C378" s="140"/>
      <c r="D378" s="140"/>
      <c r="E378" s="140"/>
      <c r="F378" s="140"/>
    </row>
    <row r="379" spans="2:6" ht="16" thickBot="1" x14ac:dyDescent="0.4">
      <c r="B379" s="140"/>
      <c r="C379" s="140"/>
      <c r="D379" s="140"/>
      <c r="E379" s="140"/>
      <c r="F379" s="140"/>
    </row>
    <row r="380" spans="2:6" ht="16" thickBot="1" x14ac:dyDescent="0.4">
      <c r="B380" s="140"/>
      <c r="C380" s="140"/>
      <c r="D380" s="140"/>
      <c r="E380" s="140"/>
      <c r="F380" s="140"/>
    </row>
    <row r="381" spans="2:6" ht="16" thickBot="1" x14ac:dyDescent="0.4">
      <c r="B381" s="140"/>
      <c r="C381" s="140"/>
      <c r="D381" s="140"/>
      <c r="E381" s="140"/>
      <c r="F381" s="140"/>
    </row>
    <row r="382" spans="2:6" ht="16" thickBot="1" x14ac:dyDescent="0.4">
      <c r="B382" s="140"/>
      <c r="C382" s="140"/>
      <c r="D382" s="140"/>
      <c r="E382" s="140"/>
      <c r="F382" s="140"/>
    </row>
    <row r="383" spans="2:6" ht="16" thickBot="1" x14ac:dyDescent="0.4">
      <c r="B383" s="140"/>
      <c r="C383" s="140"/>
      <c r="D383" s="140"/>
      <c r="E383" s="140"/>
      <c r="F383" s="140"/>
    </row>
    <row r="384" spans="2:6" ht="16" thickBot="1" x14ac:dyDescent="0.4">
      <c r="B384" s="140"/>
      <c r="C384" s="140"/>
      <c r="D384" s="140"/>
      <c r="E384" s="140"/>
      <c r="F384" s="140"/>
    </row>
    <row r="385" spans="2:6" ht="16" thickBot="1" x14ac:dyDescent="0.4">
      <c r="B385" s="140"/>
      <c r="C385" s="140"/>
      <c r="D385" s="140"/>
      <c r="E385" s="140"/>
      <c r="F385" s="140"/>
    </row>
    <row r="386" spans="2:6" ht="16" thickBot="1" x14ac:dyDescent="0.4">
      <c r="B386" s="140"/>
      <c r="C386" s="140"/>
      <c r="D386" s="140"/>
      <c r="E386" s="140"/>
      <c r="F386" s="140"/>
    </row>
    <row r="387" spans="2:6" ht="16" thickBot="1" x14ac:dyDescent="0.4">
      <c r="B387" s="140"/>
      <c r="C387" s="140"/>
      <c r="D387" s="140"/>
      <c r="E387" s="140"/>
      <c r="F387" s="140"/>
    </row>
    <row r="388" spans="2:6" ht="16" thickBot="1" x14ac:dyDescent="0.4">
      <c r="B388" s="140"/>
      <c r="C388" s="140"/>
      <c r="D388" s="140"/>
      <c r="E388" s="140"/>
      <c r="F388" s="140"/>
    </row>
    <row r="389" spans="2:6" ht="16" thickBot="1" x14ac:dyDescent="0.4">
      <c r="B389" s="140"/>
      <c r="C389" s="140"/>
      <c r="D389" s="140"/>
      <c r="E389" s="140"/>
      <c r="F389" s="140"/>
    </row>
    <row r="390" spans="2:6" ht="16" thickBot="1" x14ac:dyDescent="0.4">
      <c r="B390" s="140"/>
      <c r="C390" s="140"/>
      <c r="D390" s="140"/>
      <c r="E390" s="140"/>
      <c r="F390" s="140"/>
    </row>
    <row r="391" spans="2:6" ht="16" thickBot="1" x14ac:dyDescent="0.4">
      <c r="B391" s="140"/>
      <c r="C391" s="140"/>
      <c r="D391" s="140"/>
      <c r="E391" s="140"/>
      <c r="F391" s="140"/>
    </row>
    <row r="392" spans="2:6" ht="16" thickBot="1" x14ac:dyDescent="0.4">
      <c r="B392" s="140"/>
      <c r="C392" s="140"/>
      <c r="D392" s="140"/>
      <c r="E392" s="140"/>
      <c r="F392" s="140"/>
    </row>
    <row r="393" spans="2:6" ht="16" thickBot="1" x14ac:dyDescent="0.4">
      <c r="B393" s="140"/>
      <c r="C393" s="140"/>
      <c r="D393" s="140"/>
      <c r="E393" s="140"/>
      <c r="F393" s="140"/>
    </row>
    <row r="394" spans="2:6" ht="16" thickBot="1" x14ac:dyDescent="0.4">
      <c r="B394" s="140"/>
      <c r="C394" s="140"/>
      <c r="D394" s="140"/>
      <c r="E394" s="140"/>
      <c r="F394" s="140"/>
    </row>
    <row r="395" spans="2:6" ht="16" thickBot="1" x14ac:dyDescent="0.4">
      <c r="B395" s="140"/>
      <c r="C395" s="140"/>
      <c r="D395" s="140"/>
      <c r="E395" s="140"/>
      <c r="F395" s="140"/>
    </row>
    <row r="396" spans="2:6" ht="16" thickBot="1" x14ac:dyDescent="0.4">
      <c r="B396" s="140"/>
      <c r="C396" s="140"/>
      <c r="D396" s="140"/>
      <c r="E396" s="140"/>
      <c r="F396" s="140"/>
    </row>
    <row r="397" spans="2:6" ht="16" thickBot="1" x14ac:dyDescent="0.4">
      <c r="B397" s="140"/>
      <c r="C397" s="140"/>
      <c r="D397" s="140"/>
      <c r="E397" s="140"/>
      <c r="F397" s="140"/>
    </row>
    <row r="398" spans="2:6" ht="16" thickBot="1" x14ac:dyDescent="0.4">
      <c r="B398" s="140"/>
      <c r="C398" s="140"/>
      <c r="D398" s="140"/>
      <c r="E398" s="140"/>
      <c r="F398" s="140"/>
    </row>
    <row r="399" spans="2:6" ht="16" thickBot="1" x14ac:dyDescent="0.4">
      <c r="B399" s="140"/>
      <c r="C399" s="140"/>
      <c r="D399" s="140"/>
      <c r="E399" s="140"/>
      <c r="F399" s="140"/>
    </row>
    <row r="400" spans="2:6" ht="16" thickBot="1" x14ac:dyDescent="0.4">
      <c r="B400" s="140"/>
      <c r="C400" s="140"/>
      <c r="D400" s="140"/>
      <c r="E400" s="140"/>
      <c r="F400" s="140"/>
    </row>
    <row r="401" spans="2:6" ht="16" thickBot="1" x14ac:dyDescent="0.4">
      <c r="B401" s="140"/>
      <c r="C401" s="140"/>
      <c r="D401" s="140"/>
      <c r="E401" s="140"/>
      <c r="F401" s="140"/>
    </row>
    <row r="402" spans="2:6" ht="16" thickBot="1" x14ac:dyDescent="0.4">
      <c r="B402" s="140"/>
      <c r="C402" s="140"/>
      <c r="D402" s="140"/>
      <c r="E402" s="140"/>
      <c r="F402" s="140"/>
    </row>
    <row r="403" spans="2:6" ht="16" thickBot="1" x14ac:dyDescent="0.4">
      <c r="B403" s="140"/>
      <c r="C403" s="140"/>
      <c r="D403" s="140"/>
      <c r="E403" s="140"/>
      <c r="F403" s="140"/>
    </row>
    <row r="404" spans="2:6" ht="16" thickBot="1" x14ac:dyDescent="0.4">
      <c r="B404" s="140"/>
      <c r="C404" s="140"/>
      <c r="D404" s="140"/>
      <c r="E404" s="140"/>
      <c r="F404" s="140"/>
    </row>
    <row r="405" spans="2:6" ht="16" thickBot="1" x14ac:dyDescent="0.4">
      <c r="B405" s="140"/>
      <c r="C405" s="140"/>
      <c r="D405" s="140"/>
      <c r="E405" s="140"/>
      <c r="F405" s="140"/>
    </row>
    <row r="406" spans="2:6" ht="16" thickBot="1" x14ac:dyDescent="0.4">
      <c r="B406" s="140"/>
      <c r="C406" s="140"/>
      <c r="D406" s="140"/>
      <c r="E406" s="140"/>
      <c r="F406" s="140"/>
    </row>
    <row r="407" spans="2:6" ht="16" thickBot="1" x14ac:dyDescent="0.4">
      <c r="B407" s="140"/>
      <c r="C407" s="140"/>
      <c r="D407" s="140"/>
      <c r="E407" s="140"/>
      <c r="F407" s="140"/>
    </row>
    <row r="408" spans="2:6" ht="16" thickBot="1" x14ac:dyDescent="0.4">
      <c r="B408" s="140"/>
      <c r="C408" s="140"/>
      <c r="D408" s="140"/>
      <c r="E408" s="140"/>
      <c r="F408" s="140"/>
    </row>
    <row r="409" spans="2:6" ht="16" thickBot="1" x14ac:dyDescent="0.4">
      <c r="B409" s="140"/>
      <c r="C409" s="140"/>
      <c r="D409" s="140"/>
      <c r="E409" s="140"/>
      <c r="F409" s="140"/>
    </row>
    <row r="410" spans="2:6" ht="16" thickBot="1" x14ac:dyDescent="0.4">
      <c r="B410" s="140"/>
      <c r="C410" s="140"/>
      <c r="D410" s="140"/>
      <c r="E410" s="140"/>
      <c r="F410" s="140"/>
    </row>
    <row r="411" spans="2:6" ht="16" thickBot="1" x14ac:dyDescent="0.4">
      <c r="B411" s="140"/>
      <c r="C411" s="140"/>
      <c r="D411" s="140"/>
      <c r="E411" s="140"/>
      <c r="F411" s="140"/>
    </row>
    <row r="412" spans="2:6" ht="16" thickBot="1" x14ac:dyDescent="0.4">
      <c r="B412" s="140"/>
      <c r="C412" s="140"/>
      <c r="D412" s="140"/>
      <c r="E412" s="140"/>
      <c r="F412" s="140"/>
    </row>
    <row r="413" spans="2:6" ht="16" thickBot="1" x14ac:dyDescent="0.4">
      <c r="B413" s="140"/>
      <c r="C413" s="140"/>
      <c r="D413" s="140"/>
      <c r="E413" s="140"/>
      <c r="F413" s="140"/>
    </row>
    <row r="414" spans="2:6" ht="16" thickBot="1" x14ac:dyDescent="0.4">
      <c r="B414" s="140"/>
      <c r="C414" s="140"/>
      <c r="D414" s="140"/>
      <c r="E414" s="140"/>
      <c r="F414" s="140"/>
    </row>
    <row r="415" spans="2:6" ht="16" thickBot="1" x14ac:dyDescent="0.4">
      <c r="B415" s="140"/>
      <c r="C415" s="140"/>
      <c r="D415" s="140"/>
      <c r="E415" s="140"/>
      <c r="F415" s="140"/>
    </row>
    <row r="416" spans="2:6" ht="16" thickBot="1" x14ac:dyDescent="0.4">
      <c r="B416" s="140"/>
      <c r="C416" s="140"/>
      <c r="D416" s="140"/>
      <c r="E416" s="140"/>
      <c r="F416" s="140"/>
    </row>
    <row r="417" spans="2:6" ht="16" thickBot="1" x14ac:dyDescent="0.4">
      <c r="B417" s="140"/>
      <c r="C417" s="140"/>
      <c r="D417" s="140"/>
      <c r="E417" s="140"/>
      <c r="F417" s="140"/>
    </row>
    <row r="418" spans="2:6" ht="16" thickBot="1" x14ac:dyDescent="0.4">
      <c r="B418" s="140"/>
      <c r="C418" s="140"/>
      <c r="D418" s="140"/>
      <c r="E418" s="140"/>
      <c r="F418" s="140"/>
    </row>
    <row r="419" spans="2:6" ht="16" thickBot="1" x14ac:dyDescent="0.4">
      <c r="B419" s="140"/>
      <c r="C419" s="140"/>
      <c r="D419" s="140"/>
      <c r="E419" s="140"/>
      <c r="F419" s="140"/>
    </row>
    <row r="420" spans="2:6" ht="16" thickBot="1" x14ac:dyDescent="0.4">
      <c r="B420" s="140"/>
      <c r="C420" s="140"/>
      <c r="D420" s="140"/>
      <c r="E420" s="140"/>
      <c r="F420" s="140"/>
    </row>
    <row r="421" spans="2:6" ht="16" thickBot="1" x14ac:dyDescent="0.4">
      <c r="B421" s="140"/>
      <c r="C421" s="140"/>
      <c r="D421" s="140"/>
      <c r="E421" s="140"/>
      <c r="F421" s="140"/>
    </row>
    <row r="422" spans="2:6" ht="16" thickBot="1" x14ac:dyDescent="0.4">
      <c r="B422" s="140"/>
      <c r="C422" s="140"/>
      <c r="D422" s="140"/>
      <c r="E422" s="140"/>
      <c r="F422" s="140"/>
    </row>
    <row r="423" spans="2:6" ht="16" thickBot="1" x14ac:dyDescent="0.4">
      <c r="B423" s="140"/>
      <c r="C423" s="140"/>
      <c r="D423" s="140"/>
      <c r="E423" s="140"/>
      <c r="F423" s="140"/>
    </row>
    <row r="424" spans="2:6" ht="16" thickBot="1" x14ac:dyDescent="0.4">
      <c r="B424" s="140"/>
      <c r="C424" s="140"/>
      <c r="D424" s="140"/>
      <c r="E424" s="140"/>
      <c r="F424" s="140"/>
    </row>
    <row r="425" spans="2:6" ht="16" thickBot="1" x14ac:dyDescent="0.4">
      <c r="B425" s="140"/>
      <c r="C425" s="140"/>
      <c r="D425" s="140"/>
      <c r="E425" s="140"/>
      <c r="F425" s="140"/>
    </row>
    <row r="426" spans="2:6" ht="16" thickBot="1" x14ac:dyDescent="0.4">
      <c r="B426" s="140"/>
      <c r="C426" s="140"/>
      <c r="D426" s="140"/>
      <c r="E426" s="140"/>
      <c r="F426" s="140"/>
    </row>
    <row r="427" spans="2:6" ht="16" thickBot="1" x14ac:dyDescent="0.4">
      <c r="B427" s="140"/>
      <c r="C427" s="140"/>
      <c r="D427" s="140"/>
      <c r="E427" s="140"/>
      <c r="F427" s="140"/>
    </row>
    <row r="428" spans="2:6" ht="16" thickBot="1" x14ac:dyDescent="0.4">
      <c r="B428" s="140"/>
      <c r="C428" s="140"/>
      <c r="D428" s="140"/>
      <c r="E428" s="140"/>
      <c r="F428" s="140"/>
    </row>
    <row r="429" spans="2:6" ht="16" thickBot="1" x14ac:dyDescent="0.4">
      <c r="B429" s="140"/>
      <c r="C429" s="140"/>
      <c r="D429" s="140"/>
      <c r="E429" s="140"/>
      <c r="F429" s="140"/>
    </row>
    <row r="430" spans="2:6" ht="16" thickBot="1" x14ac:dyDescent="0.4">
      <c r="B430" s="140"/>
      <c r="C430" s="140"/>
      <c r="D430" s="140"/>
      <c r="E430" s="140"/>
      <c r="F430" s="140"/>
    </row>
    <row r="431" spans="2:6" ht="16" thickBot="1" x14ac:dyDescent="0.4">
      <c r="B431" s="140"/>
      <c r="C431" s="140"/>
      <c r="D431" s="140"/>
      <c r="E431" s="140"/>
      <c r="F431" s="140"/>
    </row>
    <row r="432" spans="2:6" ht="16" thickBot="1" x14ac:dyDescent="0.4">
      <c r="B432" s="140"/>
      <c r="C432" s="140"/>
      <c r="D432" s="140"/>
      <c r="E432" s="140"/>
      <c r="F432" s="140"/>
    </row>
    <row r="433" spans="2:6" ht="16" thickBot="1" x14ac:dyDescent="0.4">
      <c r="B433" s="140"/>
      <c r="C433" s="140"/>
      <c r="D433" s="140"/>
      <c r="E433" s="140"/>
      <c r="F433" s="140"/>
    </row>
    <row r="434" spans="2:6" ht="16" thickBot="1" x14ac:dyDescent="0.4">
      <c r="B434" s="140"/>
      <c r="C434" s="140"/>
      <c r="D434" s="140"/>
      <c r="E434" s="140"/>
      <c r="F434" s="140"/>
    </row>
    <row r="435" spans="2:6" ht="16" thickBot="1" x14ac:dyDescent="0.4">
      <c r="B435" s="140"/>
      <c r="C435" s="140"/>
      <c r="D435" s="140"/>
      <c r="E435" s="140"/>
      <c r="F435" s="140"/>
    </row>
    <row r="436" spans="2:6" ht="16" thickBot="1" x14ac:dyDescent="0.4">
      <c r="B436" s="140"/>
      <c r="C436" s="140"/>
      <c r="D436" s="140"/>
      <c r="E436" s="140"/>
      <c r="F436" s="140"/>
    </row>
    <row r="437" spans="2:6" ht="16" thickBot="1" x14ac:dyDescent="0.4">
      <c r="B437" s="140"/>
      <c r="C437" s="140"/>
      <c r="D437" s="140"/>
      <c r="E437" s="140"/>
      <c r="F437" s="140"/>
    </row>
    <row r="438" spans="2:6" ht="16" thickBot="1" x14ac:dyDescent="0.4">
      <c r="B438" s="140"/>
      <c r="C438" s="140"/>
      <c r="D438" s="140"/>
      <c r="E438" s="140"/>
      <c r="F438" s="140"/>
    </row>
    <row r="439" spans="2:6" ht="16" thickBot="1" x14ac:dyDescent="0.4">
      <c r="B439" s="140"/>
      <c r="C439" s="140"/>
      <c r="D439" s="140"/>
      <c r="E439" s="140"/>
      <c r="F439" s="140"/>
    </row>
    <row r="440" spans="2:6" ht="16" thickBot="1" x14ac:dyDescent="0.4">
      <c r="B440" s="140"/>
      <c r="C440" s="140"/>
      <c r="D440" s="140"/>
      <c r="E440" s="140"/>
      <c r="F440" s="140"/>
    </row>
    <row r="441" spans="2:6" ht="16" thickBot="1" x14ac:dyDescent="0.4">
      <c r="B441" s="140"/>
      <c r="C441" s="140"/>
      <c r="D441" s="140"/>
      <c r="E441" s="140"/>
      <c r="F441" s="140"/>
    </row>
    <row r="442" spans="2:6" ht="16" thickBot="1" x14ac:dyDescent="0.4">
      <c r="B442" s="140"/>
      <c r="C442" s="140"/>
      <c r="D442" s="140"/>
      <c r="E442" s="140"/>
      <c r="F442" s="140"/>
    </row>
    <row r="443" spans="2:6" ht="16" thickBot="1" x14ac:dyDescent="0.4">
      <c r="B443" s="140"/>
      <c r="C443" s="140"/>
      <c r="D443" s="140"/>
      <c r="E443" s="140"/>
      <c r="F443" s="140"/>
    </row>
    <row r="444" spans="2:6" ht="16" thickBot="1" x14ac:dyDescent="0.4">
      <c r="B444" s="140"/>
      <c r="C444" s="140"/>
      <c r="D444" s="140"/>
      <c r="E444" s="140"/>
      <c r="F444" s="140"/>
    </row>
    <row r="445" spans="2:6" ht="16" thickBot="1" x14ac:dyDescent="0.4">
      <c r="B445" s="140"/>
      <c r="C445" s="140"/>
      <c r="D445" s="140"/>
      <c r="E445" s="140"/>
      <c r="F445" s="140"/>
    </row>
    <row r="446" spans="2:6" ht="16" thickBot="1" x14ac:dyDescent="0.4">
      <c r="B446" s="140"/>
      <c r="C446" s="140"/>
      <c r="D446" s="140"/>
      <c r="E446" s="140"/>
      <c r="F446" s="140"/>
    </row>
    <row r="447" spans="2:6" ht="16" thickBot="1" x14ac:dyDescent="0.4">
      <c r="B447" s="140"/>
      <c r="C447" s="140"/>
      <c r="D447" s="140"/>
      <c r="E447" s="140"/>
      <c r="F447" s="140"/>
    </row>
    <row r="448" spans="2:6" ht="16" thickBot="1" x14ac:dyDescent="0.4">
      <c r="B448" s="140"/>
      <c r="C448" s="140"/>
      <c r="D448" s="140"/>
      <c r="E448" s="140"/>
      <c r="F448" s="140"/>
    </row>
    <row r="449" spans="2:6" ht="16" thickBot="1" x14ac:dyDescent="0.4">
      <c r="B449" s="140"/>
      <c r="C449" s="140"/>
      <c r="D449" s="140"/>
      <c r="E449" s="140"/>
      <c r="F449" s="140"/>
    </row>
    <row r="450" spans="2:6" ht="16" thickBot="1" x14ac:dyDescent="0.4">
      <c r="B450" s="140"/>
      <c r="C450" s="140"/>
      <c r="D450" s="140"/>
      <c r="E450" s="140"/>
      <c r="F450" s="140"/>
    </row>
    <row r="451" spans="2:6" ht="16" thickBot="1" x14ac:dyDescent="0.4">
      <c r="B451" s="140"/>
      <c r="C451" s="140"/>
      <c r="D451" s="140"/>
      <c r="E451" s="140"/>
      <c r="F451" s="140"/>
    </row>
    <row r="452" spans="2:6" ht="16" thickBot="1" x14ac:dyDescent="0.4">
      <c r="B452" s="140"/>
      <c r="C452" s="140"/>
      <c r="D452" s="140"/>
      <c r="E452" s="140"/>
      <c r="F452" s="140"/>
    </row>
    <row r="453" spans="2:6" ht="16" thickBot="1" x14ac:dyDescent="0.4">
      <c r="B453" s="140"/>
      <c r="C453" s="140"/>
      <c r="D453" s="140"/>
      <c r="E453" s="140"/>
      <c r="F453" s="140"/>
    </row>
    <row r="454" spans="2:6" ht="16" thickBot="1" x14ac:dyDescent="0.4">
      <c r="B454" s="140"/>
      <c r="C454" s="140"/>
      <c r="D454" s="140"/>
      <c r="E454" s="140"/>
      <c r="F454" s="140"/>
    </row>
    <row r="455" spans="2:6" ht="16" thickBot="1" x14ac:dyDescent="0.4">
      <c r="B455" s="140"/>
      <c r="C455" s="140"/>
      <c r="D455" s="140"/>
      <c r="E455" s="140"/>
      <c r="F455" s="140"/>
    </row>
    <row r="456" spans="2:6" ht="16" thickBot="1" x14ac:dyDescent="0.4">
      <c r="B456" s="140"/>
      <c r="C456" s="140"/>
      <c r="D456" s="140"/>
      <c r="E456" s="140"/>
      <c r="F456" s="140"/>
    </row>
    <row r="457" spans="2:6" ht="16" thickBot="1" x14ac:dyDescent="0.4">
      <c r="B457" s="140"/>
      <c r="C457" s="140"/>
      <c r="D457" s="140"/>
      <c r="E457" s="140"/>
      <c r="F457" s="140"/>
    </row>
    <row r="458" spans="2:6" ht="16" thickBot="1" x14ac:dyDescent="0.4">
      <c r="B458" s="140"/>
      <c r="C458" s="140"/>
      <c r="D458" s="140"/>
      <c r="E458" s="140"/>
      <c r="F458" s="140"/>
    </row>
    <row r="459" spans="2:6" ht="16" thickBot="1" x14ac:dyDescent="0.4">
      <c r="B459" s="140"/>
      <c r="C459" s="140"/>
      <c r="D459" s="140"/>
      <c r="E459" s="140"/>
      <c r="F459" s="140"/>
    </row>
    <row r="460" spans="2:6" ht="16" thickBot="1" x14ac:dyDescent="0.4">
      <c r="B460" s="140"/>
      <c r="C460" s="140"/>
      <c r="D460" s="140"/>
      <c r="E460" s="140"/>
      <c r="F460" s="140"/>
    </row>
    <row r="461" spans="2:6" ht="16" thickBot="1" x14ac:dyDescent="0.4">
      <c r="B461" s="140"/>
      <c r="C461" s="140"/>
      <c r="D461" s="140"/>
      <c r="E461" s="140"/>
      <c r="F461" s="140"/>
    </row>
    <row r="462" spans="2:6" ht="16" thickBot="1" x14ac:dyDescent="0.4">
      <c r="B462" s="140"/>
      <c r="C462" s="140"/>
      <c r="D462" s="140"/>
      <c r="E462" s="140"/>
      <c r="F462" s="140"/>
    </row>
    <row r="463" spans="2:6" ht="16" thickBot="1" x14ac:dyDescent="0.4">
      <c r="B463" s="140"/>
      <c r="C463" s="140"/>
      <c r="D463" s="140"/>
      <c r="E463" s="140"/>
      <c r="F463" s="140"/>
    </row>
    <row r="464" spans="2:6" ht="16" thickBot="1" x14ac:dyDescent="0.4">
      <c r="B464" s="140"/>
      <c r="C464" s="140"/>
      <c r="D464" s="140"/>
      <c r="E464" s="140"/>
      <c r="F464" s="140"/>
    </row>
    <row r="465" spans="2:6" ht="16" thickBot="1" x14ac:dyDescent="0.4">
      <c r="B465" s="140"/>
      <c r="C465" s="140"/>
      <c r="D465" s="140"/>
      <c r="E465" s="140"/>
      <c r="F465" s="140"/>
    </row>
    <row r="466" spans="2:6" ht="16" thickBot="1" x14ac:dyDescent="0.4">
      <c r="B466" s="140"/>
      <c r="C466" s="140"/>
      <c r="D466" s="140"/>
      <c r="E466" s="140"/>
      <c r="F466" s="140"/>
    </row>
    <row r="467" spans="2:6" ht="16" thickBot="1" x14ac:dyDescent="0.4">
      <c r="B467" s="140"/>
      <c r="C467" s="140"/>
      <c r="D467" s="140"/>
      <c r="E467" s="140"/>
      <c r="F467" s="140"/>
    </row>
    <row r="468" spans="2:6" ht="16" thickBot="1" x14ac:dyDescent="0.4">
      <c r="B468" s="140"/>
      <c r="C468" s="140"/>
      <c r="D468" s="140"/>
      <c r="E468" s="140"/>
      <c r="F468" s="140"/>
    </row>
    <row r="469" spans="2:6" ht="16" thickBot="1" x14ac:dyDescent="0.4">
      <c r="B469" s="140"/>
      <c r="C469" s="140"/>
      <c r="D469" s="140"/>
      <c r="E469" s="140"/>
      <c r="F469" s="140"/>
    </row>
    <row r="470" spans="2:6" ht="16" thickBot="1" x14ac:dyDescent="0.4">
      <c r="B470" s="140"/>
      <c r="C470" s="140"/>
      <c r="D470" s="140"/>
      <c r="E470" s="140"/>
      <c r="F470" s="140"/>
    </row>
    <row r="471" spans="2:6" ht="16" thickBot="1" x14ac:dyDescent="0.4">
      <c r="B471" s="140"/>
      <c r="C471" s="140"/>
      <c r="D471" s="140"/>
      <c r="E471" s="140"/>
      <c r="F471" s="140"/>
    </row>
    <row r="472" spans="2:6" ht="16" thickBot="1" x14ac:dyDescent="0.4">
      <c r="B472" s="140"/>
      <c r="C472" s="140"/>
      <c r="D472" s="140"/>
      <c r="E472" s="140"/>
      <c r="F472" s="140"/>
    </row>
    <row r="473" spans="2:6" ht="16" thickBot="1" x14ac:dyDescent="0.4">
      <c r="B473" s="140"/>
      <c r="C473" s="140"/>
      <c r="D473" s="140"/>
      <c r="E473" s="140"/>
      <c r="F473" s="140"/>
    </row>
    <row r="474" spans="2:6" ht="16" thickBot="1" x14ac:dyDescent="0.4">
      <c r="B474" s="140"/>
      <c r="C474" s="140"/>
      <c r="D474" s="140"/>
      <c r="E474" s="140"/>
      <c r="F474" s="140"/>
    </row>
    <row r="475" spans="2:6" ht="16" thickBot="1" x14ac:dyDescent="0.4">
      <c r="B475" s="140"/>
      <c r="C475" s="140"/>
      <c r="D475" s="140"/>
      <c r="E475" s="140"/>
      <c r="F475" s="140"/>
    </row>
    <row r="476" spans="2:6" ht="16" thickBot="1" x14ac:dyDescent="0.4">
      <c r="B476" s="140"/>
      <c r="C476" s="140"/>
      <c r="D476" s="140"/>
      <c r="E476" s="140"/>
      <c r="F476" s="140"/>
    </row>
    <row r="477" spans="2:6" ht="16" thickBot="1" x14ac:dyDescent="0.4">
      <c r="B477" s="140"/>
      <c r="C477" s="140"/>
      <c r="D477" s="140"/>
      <c r="E477" s="140"/>
      <c r="F477" s="140"/>
    </row>
    <row r="478" spans="2:6" ht="16" thickBot="1" x14ac:dyDescent="0.4">
      <c r="B478" s="140"/>
      <c r="C478" s="140"/>
      <c r="D478" s="140"/>
      <c r="E478" s="140"/>
      <c r="F478" s="140"/>
    </row>
    <row r="479" spans="2:6" ht="16" thickBot="1" x14ac:dyDescent="0.4">
      <c r="B479" s="140"/>
      <c r="C479" s="140"/>
      <c r="D479" s="140"/>
      <c r="E479" s="140"/>
      <c r="F479" s="140"/>
    </row>
    <row r="480" spans="2:6" ht="16" thickBot="1" x14ac:dyDescent="0.4">
      <c r="B480" s="140"/>
      <c r="C480" s="140"/>
      <c r="D480" s="140"/>
      <c r="E480" s="140"/>
      <c r="F480" s="140"/>
    </row>
    <row r="481" spans="2:6" ht="16" thickBot="1" x14ac:dyDescent="0.4">
      <c r="B481" s="140"/>
      <c r="C481" s="140"/>
      <c r="D481" s="140"/>
      <c r="E481" s="140"/>
      <c r="F481" s="140"/>
    </row>
    <row r="482" spans="2:6" ht="16" thickBot="1" x14ac:dyDescent="0.4">
      <c r="B482" s="140"/>
      <c r="C482" s="140"/>
      <c r="D482" s="140"/>
      <c r="E482" s="140"/>
      <c r="F482" s="140"/>
    </row>
    <row r="483" spans="2:6" ht="16" thickBot="1" x14ac:dyDescent="0.4">
      <c r="B483" s="140"/>
      <c r="C483" s="140"/>
      <c r="D483" s="140"/>
      <c r="E483" s="140"/>
      <c r="F483" s="140"/>
    </row>
    <row r="484" spans="2:6" ht="16" thickBot="1" x14ac:dyDescent="0.4">
      <c r="B484" s="140"/>
      <c r="C484" s="140"/>
      <c r="D484" s="140"/>
      <c r="E484" s="140"/>
      <c r="F484" s="140"/>
    </row>
    <row r="485" spans="2:6" ht="16" thickBot="1" x14ac:dyDescent="0.4">
      <c r="B485" s="140"/>
      <c r="C485" s="140"/>
      <c r="D485" s="140"/>
      <c r="E485" s="140"/>
      <c r="F485" s="140"/>
    </row>
    <row r="486" spans="2:6" ht="16" thickBot="1" x14ac:dyDescent="0.4">
      <c r="B486" s="140"/>
      <c r="C486" s="140"/>
      <c r="D486" s="140"/>
      <c r="E486" s="140"/>
      <c r="F486" s="140"/>
    </row>
    <row r="487" spans="2:6" ht="16" thickBot="1" x14ac:dyDescent="0.4">
      <c r="B487" s="140"/>
      <c r="C487" s="140"/>
      <c r="D487" s="140"/>
      <c r="E487" s="140"/>
      <c r="F487" s="140"/>
    </row>
    <row r="488" spans="2:6" ht="16" thickBot="1" x14ac:dyDescent="0.4">
      <c r="B488" s="140"/>
      <c r="C488" s="140"/>
      <c r="D488" s="140"/>
      <c r="E488" s="140"/>
      <c r="F488" s="140"/>
    </row>
    <row r="489" spans="2:6" ht="16" thickBot="1" x14ac:dyDescent="0.4">
      <c r="B489" s="140"/>
      <c r="C489" s="140"/>
      <c r="D489" s="140"/>
      <c r="E489" s="140"/>
      <c r="F489" s="140"/>
    </row>
    <row r="490" spans="2:6" ht="16" thickBot="1" x14ac:dyDescent="0.4">
      <c r="B490" s="140"/>
      <c r="C490" s="140"/>
      <c r="D490" s="140"/>
      <c r="E490" s="140"/>
      <c r="F490" s="140"/>
    </row>
    <row r="491" spans="2:6" ht="16" thickBot="1" x14ac:dyDescent="0.4">
      <c r="B491" s="140"/>
      <c r="C491" s="140"/>
      <c r="D491" s="140"/>
      <c r="E491" s="140"/>
      <c r="F491" s="140"/>
    </row>
    <row r="492" spans="2:6" ht="16" thickBot="1" x14ac:dyDescent="0.4">
      <c r="B492" s="140"/>
      <c r="C492" s="140"/>
      <c r="D492" s="140"/>
      <c r="E492" s="140"/>
      <c r="F492" s="140"/>
    </row>
    <row r="493" spans="2:6" ht="16" thickBot="1" x14ac:dyDescent="0.4">
      <c r="B493" s="140"/>
      <c r="C493" s="140"/>
      <c r="D493" s="140"/>
      <c r="E493" s="140"/>
      <c r="F493" s="140"/>
    </row>
    <row r="494" spans="2:6" ht="16" thickBot="1" x14ac:dyDescent="0.4">
      <c r="B494" s="140"/>
      <c r="C494" s="140"/>
      <c r="D494" s="140"/>
      <c r="E494" s="140"/>
      <c r="F494" s="140"/>
    </row>
    <row r="495" spans="2:6" ht="16" thickBot="1" x14ac:dyDescent="0.4">
      <c r="B495" s="140"/>
      <c r="C495" s="140"/>
      <c r="D495" s="140"/>
      <c r="E495" s="140"/>
      <c r="F495" s="140"/>
    </row>
    <row r="496" spans="2:6" ht="16" thickBot="1" x14ac:dyDescent="0.4">
      <c r="B496" s="140"/>
      <c r="C496" s="140"/>
      <c r="D496" s="140"/>
      <c r="E496" s="140"/>
      <c r="F496" s="140"/>
    </row>
    <row r="497" spans="2:6" ht="16" thickBot="1" x14ac:dyDescent="0.4">
      <c r="B497" s="140"/>
      <c r="C497" s="140"/>
      <c r="D497" s="140"/>
      <c r="E497" s="140"/>
      <c r="F497" s="140"/>
    </row>
    <row r="498" spans="2:6" ht="16" thickBot="1" x14ac:dyDescent="0.4">
      <c r="B498" s="140"/>
      <c r="C498" s="140"/>
      <c r="D498" s="140"/>
      <c r="E498" s="140"/>
      <c r="F498" s="140"/>
    </row>
    <row r="499" spans="2:6" ht="16" thickBot="1" x14ac:dyDescent="0.4">
      <c r="B499" s="140"/>
      <c r="C499" s="140"/>
      <c r="D499" s="140"/>
      <c r="E499" s="140"/>
      <c r="F499" s="140"/>
    </row>
    <row r="500" spans="2:6" ht="16" thickBot="1" x14ac:dyDescent="0.4">
      <c r="B500" s="140"/>
      <c r="C500" s="140"/>
      <c r="D500" s="140"/>
      <c r="E500" s="140"/>
      <c r="F500" s="140"/>
    </row>
    <row r="501" spans="2:6" ht="16" thickBot="1" x14ac:dyDescent="0.4">
      <c r="B501" s="140"/>
      <c r="C501" s="140"/>
      <c r="D501" s="140"/>
      <c r="E501" s="140"/>
      <c r="F501" s="140"/>
    </row>
    <row r="502" spans="2:6" ht="16" thickBot="1" x14ac:dyDescent="0.4">
      <c r="B502" s="140"/>
      <c r="C502" s="140"/>
      <c r="D502" s="140"/>
      <c r="E502" s="140"/>
      <c r="F502" s="140"/>
    </row>
    <row r="503" spans="2:6" ht="16" thickBot="1" x14ac:dyDescent="0.4">
      <c r="B503" s="140"/>
      <c r="C503" s="140"/>
      <c r="D503" s="140"/>
      <c r="E503" s="140"/>
      <c r="F503" s="140"/>
    </row>
    <row r="504" spans="2:6" ht="16" thickBot="1" x14ac:dyDescent="0.4">
      <c r="B504" s="140"/>
      <c r="C504" s="140"/>
      <c r="D504" s="140"/>
      <c r="E504" s="140"/>
      <c r="F504" s="140"/>
    </row>
    <row r="505" spans="2:6" ht="16" thickBot="1" x14ac:dyDescent="0.4">
      <c r="B505" s="140"/>
      <c r="C505" s="140"/>
      <c r="D505" s="140"/>
      <c r="E505" s="140"/>
      <c r="F505" s="140"/>
    </row>
    <row r="506" spans="2:6" ht="16" thickBot="1" x14ac:dyDescent="0.4">
      <c r="B506" s="140"/>
      <c r="C506" s="140"/>
      <c r="D506" s="140"/>
      <c r="E506" s="140"/>
      <c r="F506" s="140"/>
    </row>
    <row r="507" spans="2:6" ht="16" thickBot="1" x14ac:dyDescent="0.4">
      <c r="B507" s="140"/>
      <c r="C507" s="140"/>
      <c r="D507" s="140"/>
      <c r="E507" s="140"/>
      <c r="F507" s="140"/>
    </row>
    <row r="508" spans="2:6" ht="16" thickBot="1" x14ac:dyDescent="0.4">
      <c r="B508" s="140"/>
      <c r="C508" s="140"/>
      <c r="D508" s="140"/>
      <c r="E508" s="140"/>
      <c r="F508" s="140"/>
    </row>
    <row r="509" spans="2:6" ht="16" thickBot="1" x14ac:dyDescent="0.4">
      <c r="B509" s="140"/>
      <c r="C509" s="140"/>
      <c r="D509" s="140"/>
      <c r="E509" s="140"/>
      <c r="F509" s="140"/>
    </row>
    <row r="510" spans="2:6" ht="16" thickBot="1" x14ac:dyDescent="0.4">
      <c r="B510" s="140"/>
      <c r="C510" s="140"/>
      <c r="D510" s="140"/>
      <c r="E510" s="140"/>
      <c r="F510" s="140"/>
    </row>
    <row r="511" spans="2:6" ht="16" thickBot="1" x14ac:dyDescent="0.4">
      <c r="B511" s="140"/>
      <c r="C511" s="140"/>
      <c r="D511" s="140"/>
      <c r="E511" s="140"/>
      <c r="F511" s="140"/>
    </row>
    <row r="512" spans="2:6" ht="16" thickBot="1" x14ac:dyDescent="0.4">
      <c r="B512" s="140"/>
      <c r="C512" s="140"/>
      <c r="D512" s="140"/>
      <c r="E512" s="140"/>
      <c r="F512" s="140"/>
    </row>
    <row r="513" spans="2:6" ht="16" thickBot="1" x14ac:dyDescent="0.4">
      <c r="B513" s="140"/>
      <c r="C513" s="140"/>
      <c r="D513" s="140"/>
      <c r="E513" s="140"/>
      <c r="F513" s="140"/>
    </row>
    <row r="514" spans="2:6" ht="16" thickBot="1" x14ac:dyDescent="0.4">
      <c r="B514" s="140"/>
      <c r="C514" s="140"/>
      <c r="D514" s="140"/>
      <c r="E514" s="140"/>
      <c r="F514" s="140"/>
    </row>
    <row r="515" spans="2:6" ht="16" thickBot="1" x14ac:dyDescent="0.4">
      <c r="B515" s="140"/>
      <c r="C515" s="140"/>
      <c r="D515" s="140"/>
      <c r="E515" s="140"/>
      <c r="F515" s="140"/>
    </row>
    <row r="516" spans="2:6" ht="16" thickBot="1" x14ac:dyDescent="0.4">
      <c r="B516" s="140"/>
      <c r="C516" s="140"/>
      <c r="D516" s="140"/>
      <c r="E516" s="140"/>
      <c r="F516" s="140"/>
    </row>
    <row r="517" spans="2:6" ht="16" thickBot="1" x14ac:dyDescent="0.4">
      <c r="B517" s="140"/>
      <c r="C517" s="140"/>
      <c r="D517" s="140"/>
      <c r="E517" s="140"/>
      <c r="F517" s="140"/>
    </row>
    <row r="518" spans="2:6" ht="16" thickBot="1" x14ac:dyDescent="0.4">
      <c r="B518" s="140"/>
      <c r="C518" s="140"/>
      <c r="D518" s="140"/>
      <c r="E518" s="140"/>
      <c r="F518" s="140"/>
    </row>
    <row r="519" spans="2:6" ht="16" thickBot="1" x14ac:dyDescent="0.4">
      <c r="B519" s="140"/>
      <c r="C519" s="140"/>
      <c r="D519" s="140"/>
      <c r="E519" s="140"/>
      <c r="F519" s="140"/>
    </row>
    <row r="520" spans="2:6" ht="16" thickBot="1" x14ac:dyDescent="0.4">
      <c r="B520" s="140"/>
      <c r="C520" s="140"/>
      <c r="D520" s="140"/>
      <c r="E520" s="140"/>
      <c r="F520" s="140"/>
    </row>
    <row r="521" spans="2:6" ht="16" thickBot="1" x14ac:dyDescent="0.4">
      <c r="B521" s="140"/>
      <c r="C521" s="140"/>
      <c r="D521" s="140"/>
      <c r="E521" s="140"/>
      <c r="F521" s="140"/>
    </row>
    <row r="522" spans="2:6" ht="16" thickBot="1" x14ac:dyDescent="0.4">
      <c r="B522" s="140"/>
      <c r="C522" s="140"/>
      <c r="D522" s="140"/>
      <c r="E522" s="140"/>
      <c r="F522" s="140"/>
    </row>
    <row r="523" spans="2:6" ht="16" thickBot="1" x14ac:dyDescent="0.4">
      <c r="B523" s="140"/>
      <c r="C523" s="140"/>
      <c r="D523" s="140"/>
      <c r="E523" s="140"/>
      <c r="F523" s="140"/>
    </row>
    <row r="524" spans="2:6" ht="16" thickBot="1" x14ac:dyDescent="0.4">
      <c r="B524" s="140"/>
      <c r="C524" s="140"/>
      <c r="D524" s="140"/>
      <c r="E524" s="140"/>
      <c r="F524" s="140"/>
    </row>
    <row r="525" spans="2:6" ht="16" thickBot="1" x14ac:dyDescent="0.4">
      <c r="B525" s="140"/>
      <c r="C525" s="140"/>
      <c r="D525" s="140"/>
      <c r="E525" s="140"/>
      <c r="F525" s="140"/>
    </row>
    <row r="526" spans="2:6" ht="16" thickBot="1" x14ac:dyDescent="0.4">
      <c r="B526" s="140"/>
      <c r="C526" s="140"/>
      <c r="D526" s="140"/>
      <c r="E526" s="140"/>
      <c r="F526" s="140"/>
    </row>
    <row r="527" spans="2:6" ht="16" thickBot="1" x14ac:dyDescent="0.4">
      <c r="B527" s="140"/>
      <c r="C527" s="140"/>
      <c r="D527" s="140"/>
      <c r="E527" s="140"/>
      <c r="F527" s="140"/>
    </row>
    <row r="528" spans="2:6" ht="16" thickBot="1" x14ac:dyDescent="0.4">
      <c r="B528" s="140"/>
      <c r="C528" s="140"/>
      <c r="D528" s="140"/>
      <c r="E528" s="140"/>
      <c r="F528" s="140"/>
    </row>
    <row r="529" spans="2:6" ht="16" thickBot="1" x14ac:dyDescent="0.4">
      <c r="B529" s="140"/>
      <c r="C529" s="140"/>
      <c r="D529" s="140"/>
      <c r="E529" s="140"/>
      <c r="F529" s="140"/>
    </row>
    <row r="530" spans="2:6" ht="16" thickBot="1" x14ac:dyDescent="0.4">
      <c r="B530" s="140"/>
      <c r="C530" s="140"/>
      <c r="D530" s="140"/>
      <c r="E530" s="140"/>
      <c r="F530" s="140"/>
    </row>
    <row r="531" spans="2:6" ht="16" thickBot="1" x14ac:dyDescent="0.4">
      <c r="B531" s="140"/>
      <c r="C531" s="140"/>
      <c r="D531" s="140"/>
      <c r="E531" s="140"/>
      <c r="F531" s="140"/>
    </row>
    <row r="532" spans="2:6" ht="16" thickBot="1" x14ac:dyDescent="0.4">
      <c r="B532" s="140"/>
      <c r="C532" s="140"/>
      <c r="D532" s="140"/>
      <c r="E532" s="140"/>
      <c r="F532" s="140"/>
    </row>
    <row r="533" spans="2:6" ht="16" thickBot="1" x14ac:dyDescent="0.4">
      <c r="B533" s="140"/>
      <c r="C533" s="140"/>
      <c r="D533" s="140"/>
      <c r="E533" s="140"/>
      <c r="F533" s="140"/>
    </row>
    <row r="534" spans="2:6" ht="16" thickBot="1" x14ac:dyDescent="0.4">
      <c r="B534" s="140"/>
      <c r="C534" s="140"/>
      <c r="D534" s="140"/>
      <c r="E534" s="140"/>
      <c r="F534" s="140"/>
    </row>
    <row r="535" spans="2:6" ht="16" thickBot="1" x14ac:dyDescent="0.4">
      <c r="B535" s="140"/>
      <c r="C535" s="140"/>
      <c r="D535" s="140"/>
      <c r="E535" s="140"/>
      <c r="F535" s="140"/>
    </row>
    <row r="536" spans="2:6" ht="16" thickBot="1" x14ac:dyDescent="0.4">
      <c r="B536" s="140"/>
      <c r="C536" s="140"/>
      <c r="D536" s="140"/>
      <c r="E536" s="140"/>
      <c r="F536" s="140"/>
    </row>
    <row r="537" spans="2:6" ht="16" thickBot="1" x14ac:dyDescent="0.4">
      <c r="B537" s="140"/>
      <c r="C537" s="140"/>
      <c r="D537" s="140"/>
      <c r="E537" s="140"/>
      <c r="F537" s="140"/>
    </row>
    <row r="538" spans="2:6" ht="16" thickBot="1" x14ac:dyDescent="0.4">
      <c r="B538" s="140"/>
      <c r="C538" s="140"/>
      <c r="D538" s="140"/>
      <c r="E538" s="140"/>
      <c r="F538" s="140"/>
    </row>
    <row r="539" spans="2:6" ht="16" thickBot="1" x14ac:dyDescent="0.4">
      <c r="B539" s="140"/>
      <c r="C539" s="140"/>
      <c r="D539" s="140"/>
      <c r="E539" s="140"/>
      <c r="F539" s="140"/>
    </row>
    <row r="540" spans="2:6" ht="16" thickBot="1" x14ac:dyDescent="0.4">
      <c r="B540" s="140"/>
      <c r="C540" s="140"/>
      <c r="D540" s="140"/>
      <c r="E540" s="140"/>
      <c r="F540" s="140"/>
    </row>
    <row r="541" spans="2:6" ht="16" thickBot="1" x14ac:dyDescent="0.4">
      <c r="B541" s="140"/>
      <c r="C541" s="140"/>
      <c r="D541" s="140"/>
      <c r="E541" s="140"/>
      <c r="F541" s="140"/>
    </row>
    <row r="542" spans="2:6" ht="16" thickBot="1" x14ac:dyDescent="0.4">
      <c r="B542" s="140"/>
      <c r="C542" s="140"/>
      <c r="D542" s="140"/>
      <c r="E542" s="140"/>
      <c r="F542" s="140"/>
    </row>
    <row r="543" spans="2:6" ht="16" thickBot="1" x14ac:dyDescent="0.4">
      <c r="B543" s="140"/>
      <c r="C543" s="140"/>
      <c r="D543" s="140"/>
      <c r="E543" s="140"/>
      <c r="F543" s="140"/>
    </row>
    <row r="544" spans="2:6" ht="16" thickBot="1" x14ac:dyDescent="0.4">
      <c r="B544" s="140"/>
      <c r="C544" s="140"/>
      <c r="D544" s="140"/>
      <c r="E544" s="140"/>
      <c r="F544" s="140"/>
    </row>
    <row r="545" spans="2:6" ht="16" thickBot="1" x14ac:dyDescent="0.4">
      <c r="B545" s="140"/>
      <c r="C545" s="140"/>
      <c r="D545" s="140"/>
      <c r="E545" s="140"/>
      <c r="F545" s="140"/>
    </row>
    <row r="546" spans="2:6" ht="16" thickBot="1" x14ac:dyDescent="0.4">
      <c r="B546" s="140"/>
      <c r="C546" s="140"/>
      <c r="D546" s="140"/>
      <c r="E546" s="140"/>
      <c r="F546" s="140"/>
    </row>
    <row r="547" spans="2:6" ht="16" thickBot="1" x14ac:dyDescent="0.4">
      <c r="B547" s="140"/>
      <c r="C547" s="140"/>
      <c r="D547" s="140"/>
      <c r="E547" s="140"/>
      <c r="F547" s="140"/>
    </row>
    <row r="548" spans="2:6" ht="16" thickBot="1" x14ac:dyDescent="0.4">
      <c r="B548" s="140"/>
      <c r="C548" s="140"/>
      <c r="D548" s="140"/>
      <c r="E548" s="140"/>
      <c r="F548" s="140"/>
    </row>
    <row r="549" spans="2:6" ht="16" thickBot="1" x14ac:dyDescent="0.4">
      <c r="B549" s="140"/>
      <c r="C549" s="140"/>
      <c r="D549" s="140"/>
      <c r="E549" s="140"/>
      <c r="F549" s="140"/>
    </row>
    <row r="550" spans="2:6" ht="16" thickBot="1" x14ac:dyDescent="0.4">
      <c r="B550" s="140"/>
      <c r="C550" s="140"/>
      <c r="D550" s="140"/>
      <c r="E550" s="140"/>
      <c r="F550" s="140"/>
    </row>
    <row r="551" spans="2:6" ht="16" thickBot="1" x14ac:dyDescent="0.4">
      <c r="B551" s="140"/>
      <c r="C551" s="140"/>
      <c r="D551" s="140"/>
      <c r="E551" s="140"/>
      <c r="F551" s="140"/>
    </row>
    <row r="552" spans="2:6" ht="16" thickBot="1" x14ac:dyDescent="0.4">
      <c r="B552" s="140"/>
      <c r="C552" s="140"/>
      <c r="D552" s="140"/>
      <c r="E552" s="140"/>
      <c r="F552" s="140"/>
    </row>
    <row r="553" spans="2:6" ht="16" thickBot="1" x14ac:dyDescent="0.4">
      <c r="B553" s="140"/>
      <c r="C553" s="140"/>
      <c r="D553" s="140"/>
      <c r="E553" s="140"/>
      <c r="F553" s="140"/>
    </row>
    <row r="554" spans="2:6" ht="16" thickBot="1" x14ac:dyDescent="0.4">
      <c r="B554" s="140"/>
      <c r="C554" s="140"/>
      <c r="D554" s="140"/>
      <c r="E554" s="140"/>
      <c r="F554" s="140"/>
    </row>
    <row r="555" spans="2:6" ht="16" thickBot="1" x14ac:dyDescent="0.4">
      <c r="B555" s="140"/>
      <c r="C555" s="140"/>
      <c r="D555" s="140"/>
      <c r="E555" s="140"/>
      <c r="F555" s="140"/>
    </row>
    <row r="556" spans="2:6" ht="16" thickBot="1" x14ac:dyDescent="0.4">
      <c r="B556" s="140"/>
      <c r="C556" s="140"/>
      <c r="D556" s="140"/>
      <c r="E556" s="140"/>
      <c r="F556" s="140"/>
    </row>
    <row r="557" spans="2:6" ht="16" thickBot="1" x14ac:dyDescent="0.4">
      <c r="B557" s="140"/>
      <c r="C557" s="140"/>
      <c r="D557" s="140"/>
      <c r="E557" s="140"/>
      <c r="F557" s="140"/>
    </row>
    <row r="558" spans="2:6" ht="16" thickBot="1" x14ac:dyDescent="0.4">
      <c r="B558" s="140"/>
      <c r="C558" s="140"/>
      <c r="D558" s="140"/>
      <c r="E558" s="140"/>
      <c r="F558" s="140"/>
    </row>
    <row r="559" spans="2:6" ht="16" thickBot="1" x14ac:dyDescent="0.4">
      <c r="B559" s="140"/>
      <c r="C559" s="140"/>
      <c r="D559" s="140"/>
      <c r="E559" s="140"/>
      <c r="F559" s="140"/>
    </row>
    <row r="560" spans="2:6" ht="16" thickBot="1" x14ac:dyDescent="0.4">
      <c r="B560" s="140"/>
      <c r="C560" s="140"/>
      <c r="D560" s="140"/>
      <c r="E560" s="140"/>
      <c r="F560" s="140"/>
    </row>
    <row r="561" spans="2:6" ht="16" thickBot="1" x14ac:dyDescent="0.4">
      <c r="B561" s="140"/>
      <c r="C561" s="140"/>
      <c r="D561" s="140"/>
      <c r="E561" s="140"/>
      <c r="F561" s="140"/>
    </row>
    <row r="562" spans="2:6" ht="16" thickBot="1" x14ac:dyDescent="0.4">
      <c r="B562" s="140"/>
      <c r="C562" s="140"/>
      <c r="D562" s="140"/>
      <c r="E562" s="140"/>
      <c r="F562" s="140"/>
    </row>
    <row r="563" spans="2:6" ht="16" thickBot="1" x14ac:dyDescent="0.4">
      <c r="B563" s="140"/>
      <c r="C563" s="140"/>
      <c r="D563" s="140"/>
      <c r="E563" s="140"/>
      <c r="F563" s="140"/>
    </row>
    <row r="564" spans="2:6" ht="16" thickBot="1" x14ac:dyDescent="0.4">
      <c r="B564" s="140"/>
      <c r="C564" s="140"/>
      <c r="D564" s="140"/>
      <c r="E564" s="140"/>
      <c r="F564" s="140"/>
    </row>
    <row r="565" spans="2:6" ht="16" thickBot="1" x14ac:dyDescent="0.4">
      <c r="B565" s="140"/>
      <c r="C565" s="140"/>
      <c r="D565" s="140"/>
      <c r="E565" s="140"/>
      <c r="F565" s="140"/>
    </row>
    <row r="566" spans="2:6" ht="16" thickBot="1" x14ac:dyDescent="0.4">
      <c r="B566" s="140"/>
      <c r="C566" s="140"/>
      <c r="D566" s="140"/>
      <c r="E566" s="140"/>
      <c r="F566" s="140"/>
    </row>
    <row r="567" spans="2:6" ht="16" thickBot="1" x14ac:dyDescent="0.4">
      <c r="B567" s="140"/>
      <c r="C567" s="140"/>
      <c r="D567" s="140"/>
      <c r="E567" s="140"/>
      <c r="F567" s="140"/>
    </row>
    <row r="568" spans="2:6" ht="16" thickBot="1" x14ac:dyDescent="0.4">
      <c r="B568" s="140"/>
      <c r="C568" s="140"/>
      <c r="D568" s="140"/>
      <c r="E568" s="140"/>
      <c r="F568" s="140"/>
    </row>
    <row r="569" spans="2:6" ht="16" thickBot="1" x14ac:dyDescent="0.4">
      <c r="B569" s="140"/>
      <c r="C569" s="140"/>
      <c r="D569" s="140"/>
      <c r="E569" s="140"/>
      <c r="F569" s="140"/>
    </row>
    <row r="570" spans="2:6" ht="16" thickBot="1" x14ac:dyDescent="0.4">
      <c r="B570" s="140"/>
      <c r="C570" s="140"/>
      <c r="D570" s="140"/>
      <c r="E570" s="140"/>
      <c r="F570" s="140"/>
    </row>
    <row r="571" spans="2:6" ht="16" thickBot="1" x14ac:dyDescent="0.4">
      <c r="B571" s="140"/>
      <c r="C571" s="140"/>
      <c r="D571" s="140"/>
      <c r="E571" s="140"/>
      <c r="F571" s="140"/>
    </row>
    <row r="572" spans="2:6" ht="16" thickBot="1" x14ac:dyDescent="0.4">
      <c r="B572" s="140"/>
      <c r="C572" s="140"/>
      <c r="D572" s="140"/>
      <c r="E572" s="140"/>
      <c r="F572" s="140"/>
    </row>
    <row r="573" spans="2:6" ht="16" thickBot="1" x14ac:dyDescent="0.4">
      <c r="B573" s="140"/>
      <c r="C573" s="140"/>
      <c r="D573" s="140"/>
      <c r="E573" s="140"/>
      <c r="F573" s="140"/>
    </row>
    <row r="574" spans="2:6" ht="16" thickBot="1" x14ac:dyDescent="0.4">
      <c r="B574" s="140"/>
      <c r="C574" s="140"/>
      <c r="D574" s="140"/>
      <c r="E574" s="140"/>
      <c r="F574" s="140"/>
    </row>
    <row r="575" spans="2:6" ht="16" thickBot="1" x14ac:dyDescent="0.4">
      <c r="B575" s="140"/>
      <c r="C575" s="140"/>
      <c r="D575" s="140"/>
      <c r="E575" s="140"/>
      <c r="F575" s="140"/>
    </row>
    <row r="576" spans="2:6" ht="16" thickBot="1" x14ac:dyDescent="0.4">
      <c r="B576" s="140"/>
      <c r="C576" s="140"/>
      <c r="D576" s="140"/>
      <c r="E576" s="140"/>
      <c r="F576" s="140"/>
    </row>
    <row r="577" spans="2:6" ht="16" thickBot="1" x14ac:dyDescent="0.4">
      <c r="B577" s="140"/>
      <c r="C577" s="140"/>
      <c r="D577" s="140"/>
      <c r="E577" s="140"/>
      <c r="F577" s="140"/>
    </row>
    <row r="578" spans="2:6" ht="16" thickBot="1" x14ac:dyDescent="0.4">
      <c r="B578" s="140"/>
      <c r="C578" s="140"/>
      <c r="D578" s="140"/>
      <c r="E578" s="140"/>
      <c r="F578" s="140"/>
    </row>
    <row r="579" spans="2:6" ht="16" thickBot="1" x14ac:dyDescent="0.4">
      <c r="B579" s="140"/>
      <c r="C579" s="140"/>
      <c r="D579" s="140"/>
      <c r="E579" s="140"/>
      <c r="F579" s="140"/>
    </row>
    <row r="580" spans="2:6" ht="16" thickBot="1" x14ac:dyDescent="0.4">
      <c r="B580" s="140"/>
      <c r="C580" s="140"/>
      <c r="D580" s="140"/>
      <c r="E580" s="140"/>
      <c r="F580" s="140"/>
    </row>
    <row r="581" spans="2:6" ht="16" thickBot="1" x14ac:dyDescent="0.4">
      <c r="B581" s="140"/>
      <c r="C581" s="140"/>
      <c r="D581" s="140"/>
      <c r="E581" s="140"/>
      <c r="F581" s="140"/>
    </row>
    <row r="582" spans="2:6" ht="16" thickBot="1" x14ac:dyDescent="0.4">
      <c r="B582" s="140"/>
      <c r="C582" s="140"/>
      <c r="D582" s="140"/>
      <c r="E582" s="140"/>
      <c r="F582" s="140"/>
    </row>
    <row r="583" spans="2:6" ht="16" thickBot="1" x14ac:dyDescent="0.4">
      <c r="B583" s="140"/>
      <c r="C583" s="140"/>
      <c r="D583" s="140"/>
      <c r="E583" s="140"/>
      <c r="F583" s="140"/>
    </row>
    <row r="584" spans="2:6" ht="16" thickBot="1" x14ac:dyDescent="0.4">
      <c r="B584" s="140"/>
      <c r="C584" s="140"/>
      <c r="D584" s="140"/>
      <c r="E584" s="140"/>
      <c r="F584" s="140"/>
    </row>
    <row r="585" spans="2:6" ht="16" thickBot="1" x14ac:dyDescent="0.4">
      <c r="B585" s="140"/>
      <c r="C585" s="140"/>
      <c r="D585" s="140"/>
      <c r="E585" s="140"/>
      <c r="F585" s="140"/>
    </row>
    <row r="586" spans="2:6" ht="16" thickBot="1" x14ac:dyDescent="0.4">
      <c r="B586" s="140"/>
      <c r="C586" s="140"/>
      <c r="D586" s="140"/>
      <c r="E586" s="140"/>
      <c r="F586" s="140"/>
    </row>
    <row r="587" spans="2:6" ht="16" thickBot="1" x14ac:dyDescent="0.4">
      <c r="B587" s="140"/>
      <c r="C587" s="140"/>
      <c r="D587" s="140"/>
      <c r="E587" s="140"/>
      <c r="F587" s="140"/>
    </row>
    <row r="588" spans="2:6" ht="16" thickBot="1" x14ac:dyDescent="0.4">
      <c r="B588" s="140"/>
      <c r="C588" s="140"/>
      <c r="D588" s="140"/>
      <c r="E588" s="140"/>
      <c r="F588" s="140"/>
    </row>
    <row r="589" spans="2:6" ht="16" thickBot="1" x14ac:dyDescent="0.4">
      <c r="B589" s="140"/>
      <c r="C589" s="140"/>
      <c r="D589" s="140"/>
      <c r="E589" s="140"/>
      <c r="F589" s="140"/>
    </row>
    <row r="590" spans="2:6" ht="16" thickBot="1" x14ac:dyDescent="0.4">
      <c r="B590" s="140"/>
      <c r="C590" s="140"/>
      <c r="D590" s="140"/>
      <c r="E590" s="140"/>
      <c r="F590" s="140"/>
    </row>
    <row r="591" spans="2:6" ht="16" thickBot="1" x14ac:dyDescent="0.4">
      <c r="B591" s="140"/>
      <c r="C591" s="140"/>
      <c r="D591" s="140"/>
      <c r="E591" s="140"/>
      <c r="F591" s="140"/>
    </row>
    <row r="592" spans="2:6" ht="16" thickBot="1" x14ac:dyDescent="0.4">
      <c r="B592" s="140"/>
      <c r="C592" s="140"/>
      <c r="D592" s="140"/>
      <c r="E592" s="140"/>
      <c r="F592" s="140"/>
    </row>
    <row r="593" spans="2:6" ht="16" thickBot="1" x14ac:dyDescent="0.4">
      <c r="B593" s="140"/>
      <c r="C593" s="140"/>
      <c r="D593" s="140"/>
      <c r="E593" s="140"/>
      <c r="F593" s="140"/>
    </row>
    <row r="594" spans="2:6" ht="16" thickBot="1" x14ac:dyDescent="0.4">
      <c r="B594" s="140"/>
      <c r="C594" s="140"/>
      <c r="D594" s="140"/>
      <c r="E594" s="140"/>
      <c r="F594" s="140"/>
    </row>
    <row r="595" spans="2:6" ht="16" thickBot="1" x14ac:dyDescent="0.4">
      <c r="B595" s="140"/>
      <c r="C595" s="140"/>
      <c r="D595" s="140"/>
      <c r="E595" s="140"/>
      <c r="F595" s="140"/>
    </row>
    <row r="596" spans="2:6" ht="16" thickBot="1" x14ac:dyDescent="0.4">
      <c r="B596" s="140"/>
      <c r="C596" s="140"/>
      <c r="D596" s="140"/>
      <c r="E596" s="140"/>
      <c r="F596" s="140"/>
    </row>
    <row r="597" spans="2:6" ht="16" thickBot="1" x14ac:dyDescent="0.4">
      <c r="B597" s="140"/>
      <c r="C597" s="140"/>
      <c r="D597" s="140"/>
      <c r="E597" s="140"/>
      <c r="F597" s="140"/>
    </row>
    <row r="598" spans="2:6" ht="16" thickBot="1" x14ac:dyDescent="0.4">
      <c r="B598" s="140"/>
      <c r="C598" s="140"/>
      <c r="D598" s="140"/>
      <c r="E598" s="140"/>
      <c r="F598" s="140"/>
    </row>
    <row r="599" spans="2:6" ht="16" thickBot="1" x14ac:dyDescent="0.4">
      <c r="B599" s="140"/>
      <c r="C599" s="140"/>
      <c r="D599" s="140"/>
      <c r="E599" s="140"/>
      <c r="F599" s="140"/>
    </row>
    <row r="600" spans="2:6" ht="16" thickBot="1" x14ac:dyDescent="0.4">
      <c r="B600" s="140"/>
      <c r="C600" s="140"/>
      <c r="D600" s="140"/>
      <c r="E600" s="140"/>
      <c r="F600" s="140"/>
    </row>
    <row r="601" spans="2:6" ht="16" thickBot="1" x14ac:dyDescent="0.4">
      <c r="B601" s="140"/>
      <c r="C601" s="140"/>
      <c r="D601" s="140"/>
      <c r="E601" s="140"/>
      <c r="F601" s="140"/>
    </row>
    <row r="602" spans="2:6" ht="16" thickBot="1" x14ac:dyDescent="0.4">
      <c r="B602" s="140"/>
      <c r="C602" s="140"/>
      <c r="D602" s="140"/>
      <c r="E602" s="140"/>
      <c r="F602" s="140"/>
    </row>
    <row r="603" spans="2:6" ht="16" thickBot="1" x14ac:dyDescent="0.4">
      <c r="B603" s="140"/>
      <c r="C603" s="140"/>
      <c r="D603" s="140"/>
      <c r="E603" s="140"/>
      <c r="F603" s="140"/>
    </row>
    <row r="604" spans="2:6" ht="16" thickBot="1" x14ac:dyDescent="0.4">
      <c r="B604" s="140"/>
      <c r="C604" s="140"/>
      <c r="D604" s="140"/>
      <c r="E604" s="140"/>
      <c r="F604" s="140"/>
    </row>
    <row r="605" spans="2:6" ht="16" thickBot="1" x14ac:dyDescent="0.4">
      <c r="B605" s="140"/>
      <c r="C605" s="140"/>
      <c r="D605" s="140"/>
      <c r="E605" s="140"/>
      <c r="F605" s="140"/>
    </row>
    <row r="606" spans="2:6" ht="16" thickBot="1" x14ac:dyDescent="0.4">
      <c r="B606" s="140"/>
      <c r="C606" s="140"/>
      <c r="D606" s="140"/>
      <c r="E606" s="140"/>
      <c r="F606" s="140"/>
    </row>
    <row r="607" spans="2:6" ht="16" thickBot="1" x14ac:dyDescent="0.4">
      <c r="B607" s="140"/>
      <c r="C607" s="140"/>
      <c r="D607" s="140"/>
      <c r="E607" s="140"/>
      <c r="F607" s="140"/>
    </row>
    <row r="608" spans="2:6" ht="16" thickBot="1" x14ac:dyDescent="0.4">
      <c r="B608" s="140"/>
      <c r="C608" s="140"/>
      <c r="D608" s="140"/>
      <c r="E608" s="140"/>
      <c r="F608" s="140"/>
    </row>
    <row r="609" spans="2:6" ht="16" thickBot="1" x14ac:dyDescent="0.4">
      <c r="B609" s="140"/>
      <c r="C609" s="140"/>
      <c r="D609" s="140"/>
      <c r="E609" s="140"/>
      <c r="F609" s="140"/>
    </row>
    <row r="610" spans="2:6" ht="16" thickBot="1" x14ac:dyDescent="0.4">
      <c r="B610" s="140"/>
      <c r="C610" s="140"/>
      <c r="D610" s="140"/>
      <c r="E610" s="140"/>
      <c r="F610" s="140"/>
    </row>
    <row r="611" spans="2:6" ht="16" thickBot="1" x14ac:dyDescent="0.4">
      <c r="B611" s="140"/>
      <c r="C611" s="140"/>
      <c r="D611" s="140"/>
      <c r="E611" s="140"/>
      <c r="F611" s="140"/>
    </row>
    <row r="612" spans="2:6" ht="16" thickBot="1" x14ac:dyDescent="0.4">
      <c r="B612" s="140"/>
      <c r="C612" s="140"/>
      <c r="D612" s="140"/>
      <c r="E612" s="140"/>
      <c r="F612" s="140"/>
    </row>
    <row r="613" spans="2:6" ht="16" thickBot="1" x14ac:dyDescent="0.4">
      <c r="B613" s="140"/>
      <c r="C613" s="140"/>
      <c r="D613" s="140"/>
      <c r="E613" s="140"/>
      <c r="F613" s="140"/>
    </row>
    <row r="614" spans="2:6" ht="16" thickBot="1" x14ac:dyDescent="0.4">
      <c r="B614" s="140"/>
      <c r="C614" s="140"/>
      <c r="D614" s="140"/>
      <c r="E614" s="140"/>
      <c r="F614" s="140"/>
    </row>
    <row r="615" spans="2:6" ht="16" thickBot="1" x14ac:dyDescent="0.4">
      <c r="B615" s="140"/>
      <c r="C615" s="140"/>
      <c r="D615" s="140"/>
      <c r="E615" s="140"/>
      <c r="F615" s="140"/>
    </row>
    <row r="616" spans="2:6" ht="16" thickBot="1" x14ac:dyDescent="0.4">
      <c r="B616" s="140"/>
      <c r="C616" s="140"/>
      <c r="D616" s="140"/>
      <c r="E616" s="140"/>
      <c r="F616" s="140"/>
    </row>
    <row r="617" spans="2:6" ht="16" thickBot="1" x14ac:dyDescent="0.4">
      <c r="B617" s="140"/>
      <c r="C617" s="140"/>
      <c r="D617" s="140"/>
      <c r="E617" s="140"/>
      <c r="F617" s="140"/>
    </row>
    <row r="618" spans="2:6" ht="16" thickBot="1" x14ac:dyDescent="0.4">
      <c r="B618" s="140"/>
      <c r="C618" s="140"/>
      <c r="D618" s="140"/>
      <c r="E618" s="140"/>
      <c r="F618" s="140"/>
    </row>
    <row r="619" spans="2:6" ht="16" thickBot="1" x14ac:dyDescent="0.4">
      <c r="B619" s="140"/>
      <c r="C619" s="140"/>
      <c r="D619" s="140"/>
      <c r="E619" s="140"/>
      <c r="F619" s="140"/>
    </row>
    <row r="620" spans="2:6" ht="16" thickBot="1" x14ac:dyDescent="0.4">
      <c r="B620" s="140"/>
      <c r="C620" s="140"/>
      <c r="D620" s="140"/>
      <c r="E620" s="140"/>
      <c r="F620" s="140"/>
    </row>
    <row r="621" spans="2:6" ht="16" thickBot="1" x14ac:dyDescent="0.4">
      <c r="B621" s="140"/>
      <c r="C621" s="140"/>
      <c r="D621" s="140"/>
      <c r="E621" s="140"/>
      <c r="F621" s="140"/>
    </row>
    <row r="622" spans="2:6" ht="16" thickBot="1" x14ac:dyDescent="0.4">
      <c r="B622" s="140"/>
      <c r="C622" s="140"/>
      <c r="D622" s="140"/>
      <c r="E622" s="140"/>
      <c r="F622" s="140"/>
    </row>
    <row r="623" spans="2:6" ht="16" thickBot="1" x14ac:dyDescent="0.4">
      <c r="B623" s="140"/>
      <c r="C623" s="140"/>
      <c r="D623" s="140"/>
      <c r="E623" s="140"/>
      <c r="F623" s="140"/>
    </row>
    <row r="624" spans="2:6" ht="16" thickBot="1" x14ac:dyDescent="0.4">
      <c r="B624" s="140"/>
      <c r="C624" s="140"/>
      <c r="D624" s="140"/>
      <c r="E624" s="140"/>
      <c r="F624" s="140"/>
    </row>
    <row r="625" spans="2:6" ht="16" thickBot="1" x14ac:dyDescent="0.4">
      <c r="B625" s="140"/>
      <c r="C625" s="140"/>
      <c r="D625" s="140"/>
      <c r="E625" s="140"/>
      <c r="F625" s="140"/>
    </row>
    <row r="626" spans="2:6" ht="16" thickBot="1" x14ac:dyDescent="0.4">
      <c r="B626" s="140"/>
      <c r="C626" s="140"/>
      <c r="D626" s="140"/>
      <c r="E626" s="140"/>
      <c r="F626" s="140"/>
    </row>
    <row r="627" spans="2:6" ht="16" thickBot="1" x14ac:dyDescent="0.4">
      <c r="B627" s="140"/>
      <c r="C627" s="140"/>
      <c r="D627" s="140"/>
      <c r="E627" s="140"/>
      <c r="F627" s="140"/>
    </row>
    <row r="628" spans="2:6" ht="16" thickBot="1" x14ac:dyDescent="0.4">
      <c r="B628" s="140"/>
      <c r="C628" s="140"/>
      <c r="D628" s="140"/>
      <c r="E628" s="140"/>
      <c r="F628" s="140"/>
    </row>
    <row r="629" spans="2:6" ht="16" thickBot="1" x14ac:dyDescent="0.4">
      <c r="B629" s="140"/>
      <c r="C629" s="140"/>
      <c r="D629" s="140"/>
      <c r="E629" s="140"/>
      <c r="F629" s="140"/>
    </row>
    <row r="630" spans="2:6" ht="16" thickBot="1" x14ac:dyDescent="0.4">
      <c r="B630" s="140"/>
      <c r="C630" s="140"/>
      <c r="D630" s="140"/>
      <c r="E630" s="140"/>
      <c r="F630" s="140"/>
    </row>
    <row r="631" spans="2:6" ht="16" thickBot="1" x14ac:dyDescent="0.4">
      <c r="B631" s="140"/>
      <c r="C631" s="140"/>
      <c r="D631" s="140"/>
      <c r="E631" s="140"/>
      <c r="F631" s="140"/>
    </row>
    <row r="632" spans="2:6" ht="16" thickBot="1" x14ac:dyDescent="0.4">
      <c r="B632" s="140"/>
      <c r="C632" s="140"/>
      <c r="D632" s="140"/>
      <c r="E632" s="140"/>
      <c r="F632" s="140"/>
    </row>
    <row r="633" spans="2:6" ht="16" thickBot="1" x14ac:dyDescent="0.4">
      <c r="B633" s="140"/>
      <c r="C633" s="140"/>
      <c r="D633" s="140"/>
      <c r="E633" s="140"/>
      <c r="F633" s="140"/>
    </row>
    <row r="634" spans="2:6" ht="16" thickBot="1" x14ac:dyDescent="0.4">
      <c r="B634" s="140"/>
      <c r="C634" s="140"/>
      <c r="D634" s="140"/>
      <c r="E634" s="140"/>
      <c r="F634" s="140"/>
    </row>
    <row r="635" spans="2:6" ht="16" thickBot="1" x14ac:dyDescent="0.4">
      <c r="B635" s="140"/>
      <c r="C635" s="140"/>
      <c r="D635" s="140"/>
      <c r="E635" s="140"/>
      <c r="F635" s="140"/>
    </row>
    <row r="636" spans="2:6" ht="16" thickBot="1" x14ac:dyDescent="0.4">
      <c r="B636" s="140"/>
      <c r="C636" s="140"/>
      <c r="D636" s="140"/>
      <c r="E636" s="140"/>
      <c r="F636" s="140"/>
    </row>
    <row r="637" spans="2:6" ht="16" thickBot="1" x14ac:dyDescent="0.4">
      <c r="B637" s="140"/>
      <c r="C637" s="140"/>
      <c r="D637" s="140"/>
      <c r="E637" s="140"/>
      <c r="F637" s="140"/>
    </row>
    <row r="638" spans="2:6" ht="16" thickBot="1" x14ac:dyDescent="0.4">
      <c r="B638" s="140"/>
      <c r="C638" s="140"/>
      <c r="D638" s="140"/>
      <c r="E638" s="140"/>
      <c r="F638" s="140"/>
    </row>
    <row r="639" spans="2:6" ht="16" thickBot="1" x14ac:dyDescent="0.4">
      <c r="B639" s="140"/>
      <c r="C639" s="140"/>
      <c r="D639" s="140"/>
      <c r="E639" s="140"/>
      <c r="F639" s="140"/>
    </row>
    <row r="640" spans="2:6" ht="16" thickBot="1" x14ac:dyDescent="0.4">
      <c r="B640" s="140"/>
      <c r="C640" s="140"/>
      <c r="D640" s="140"/>
      <c r="E640" s="140"/>
      <c r="F640" s="140"/>
    </row>
    <row r="641" spans="2:6" ht="16" thickBot="1" x14ac:dyDescent="0.4">
      <c r="B641" s="140"/>
      <c r="C641" s="140"/>
      <c r="D641" s="140"/>
      <c r="E641" s="140"/>
      <c r="F641" s="140"/>
    </row>
    <row r="642" spans="2:6" ht="16" thickBot="1" x14ac:dyDescent="0.4">
      <c r="B642" s="140"/>
      <c r="C642" s="140"/>
      <c r="D642" s="140"/>
      <c r="E642" s="140"/>
      <c r="F642" s="140"/>
    </row>
    <row r="643" spans="2:6" ht="16" thickBot="1" x14ac:dyDescent="0.4">
      <c r="B643" s="140"/>
      <c r="C643" s="140"/>
      <c r="D643" s="140"/>
      <c r="E643" s="140"/>
      <c r="F643" s="140"/>
    </row>
    <row r="644" spans="2:6" ht="16" thickBot="1" x14ac:dyDescent="0.4">
      <c r="B644" s="140"/>
      <c r="C644" s="140"/>
      <c r="D644" s="140"/>
      <c r="E644" s="140"/>
      <c r="F644" s="140"/>
    </row>
    <row r="645" spans="2:6" ht="16" thickBot="1" x14ac:dyDescent="0.4">
      <c r="B645" s="140"/>
      <c r="C645" s="140"/>
      <c r="D645" s="140"/>
      <c r="E645" s="140"/>
      <c r="F645" s="140"/>
    </row>
    <row r="646" spans="2:6" ht="16" thickBot="1" x14ac:dyDescent="0.4">
      <c r="B646" s="140"/>
      <c r="C646" s="140"/>
      <c r="D646" s="140"/>
      <c r="E646" s="140"/>
      <c r="F646" s="140"/>
    </row>
    <row r="647" spans="2:6" ht="16" thickBot="1" x14ac:dyDescent="0.4">
      <c r="B647" s="140"/>
      <c r="C647" s="140"/>
      <c r="D647" s="140"/>
      <c r="E647" s="140"/>
      <c r="F647" s="140"/>
    </row>
    <row r="648" spans="2:6" ht="16" thickBot="1" x14ac:dyDescent="0.4">
      <c r="B648" s="140"/>
      <c r="C648" s="140"/>
      <c r="D648" s="140"/>
      <c r="E648" s="140"/>
      <c r="F648" s="140"/>
    </row>
    <row r="649" spans="2:6" ht="16" thickBot="1" x14ac:dyDescent="0.4">
      <c r="B649" s="140"/>
      <c r="C649" s="140"/>
      <c r="D649" s="140"/>
      <c r="E649" s="140"/>
      <c r="F649" s="140"/>
    </row>
    <row r="650" spans="2:6" ht="16" thickBot="1" x14ac:dyDescent="0.4">
      <c r="B650" s="140"/>
      <c r="C650" s="140"/>
      <c r="D650" s="140"/>
      <c r="E650" s="140"/>
      <c r="F650" s="140"/>
    </row>
    <row r="651" spans="2:6" ht="16" thickBot="1" x14ac:dyDescent="0.4">
      <c r="B651" s="140"/>
      <c r="C651" s="140"/>
      <c r="D651" s="140"/>
      <c r="E651" s="140"/>
      <c r="F651" s="140"/>
    </row>
    <row r="652" spans="2:6" ht="16" thickBot="1" x14ac:dyDescent="0.4">
      <c r="B652" s="140"/>
      <c r="C652" s="140"/>
      <c r="D652" s="140"/>
      <c r="E652" s="140"/>
      <c r="F652" s="140"/>
    </row>
    <row r="653" spans="2:6" ht="16" thickBot="1" x14ac:dyDescent="0.4">
      <c r="B653" s="140"/>
      <c r="C653" s="140"/>
      <c r="D653" s="140"/>
      <c r="E653" s="140"/>
      <c r="F653" s="140"/>
    </row>
    <row r="654" spans="2:6" ht="16" thickBot="1" x14ac:dyDescent="0.4">
      <c r="B654" s="140"/>
      <c r="C654" s="140"/>
      <c r="D654" s="140"/>
      <c r="E654" s="140"/>
      <c r="F654" s="140"/>
    </row>
    <row r="655" spans="2:6" ht="16" thickBot="1" x14ac:dyDescent="0.4">
      <c r="B655" s="140"/>
      <c r="C655" s="140"/>
      <c r="D655" s="140"/>
      <c r="E655" s="140"/>
      <c r="F655" s="140"/>
    </row>
    <row r="656" spans="2:6" ht="16" thickBot="1" x14ac:dyDescent="0.4">
      <c r="B656" s="140"/>
      <c r="C656" s="140"/>
      <c r="D656" s="140"/>
      <c r="E656" s="140"/>
      <c r="F656" s="140"/>
    </row>
    <row r="657" spans="2:6" ht="16" thickBot="1" x14ac:dyDescent="0.4">
      <c r="B657" s="140"/>
      <c r="C657" s="140"/>
      <c r="D657" s="140"/>
      <c r="E657" s="140"/>
      <c r="F657" s="140"/>
    </row>
    <row r="658" spans="2:6" ht="16" thickBot="1" x14ac:dyDescent="0.4">
      <c r="B658" s="140"/>
      <c r="C658" s="140"/>
      <c r="D658" s="140"/>
      <c r="E658" s="140"/>
      <c r="F658" s="140"/>
    </row>
    <row r="659" spans="2:6" ht="16" thickBot="1" x14ac:dyDescent="0.4">
      <c r="B659" s="140"/>
      <c r="C659" s="140"/>
      <c r="D659" s="140"/>
      <c r="E659" s="140"/>
      <c r="F659" s="140"/>
    </row>
    <row r="660" spans="2:6" ht="16" thickBot="1" x14ac:dyDescent="0.4">
      <c r="B660" s="140"/>
      <c r="C660" s="140"/>
      <c r="D660" s="140"/>
      <c r="E660" s="140"/>
      <c r="F660" s="140"/>
    </row>
    <row r="661" spans="2:6" ht="16" thickBot="1" x14ac:dyDescent="0.4">
      <c r="B661" s="140"/>
      <c r="C661" s="140"/>
      <c r="D661" s="140"/>
      <c r="E661" s="140"/>
      <c r="F661" s="140"/>
    </row>
    <row r="662" spans="2:6" ht="16" thickBot="1" x14ac:dyDescent="0.4">
      <c r="B662" s="140"/>
      <c r="C662" s="140"/>
      <c r="D662" s="140"/>
      <c r="E662" s="140"/>
      <c r="F662" s="140"/>
    </row>
    <row r="663" spans="2:6" ht="16" thickBot="1" x14ac:dyDescent="0.4">
      <c r="B663" s="140"/>
      <c r="C663" s="140"/>
      <c r="D663" s="140"/>
      <c r="E663" s="140"/>
      <c r="F663" s="140"/>
    </row>
    <row r="664" spans="2:6" ht="16" thickBot="1" x14ac:dyDescent="0.4">
      <c r="B664" s="140"/>
      <c r="C664" s="140"/>
      <c r="D664" s="140"/>
      <c r="E664" s="140"/>
      <c r="F664" s="140"/>
    </row>
    <row r="665" spans="2:6" ht="16" thickBot="1" x14ac:dyDescent="0.4">
      <c r="B665" s="140"/>
      <c r="C665" s="140"/>
      <c r="D665" s="140"/>
      <c r="E665" s="140"/>
      <c r="F665" s="140"/>
    </row>
    <row r="666" spans="2:6" ht="16" thickBot="1" x14ac:dyDescent="0.4">
      <c r="B666" s="140"/>
      <c r="C666" s="140"/>
      <c r="D666" s="140"/>
      <c r="E666" s="140"/>
      <c r="F666" s="140"/>
    </row>
    <row r="667" spans="2:6" ht="16" thickBot="1" x14ac:dyDescent="0.4">
      <c r="B667" s="140"/>
      <c r="C667" s="140"/>
      <c r="D667" s="140"/>
      <c r="E667" s="140"/>
      <c r="F667" s="140"/>
    </row>
    <row r="668" spans="2:6" ht="16" thickBot="1" x14ac:dyDescent="0.4">
      <c r="B668" s="140"/>
      <c r="C668" s="140"/>
      <c r="D668" s="140"/>
      <c r="E668" s="140"/>
      <c r="F668" s="140"/>
    </row>
    <row r="669" spans="2:6" ht="16" thickBot="1" x14ac:dyDescent="0.4">
      <c r="B669" s="140"/>
      <c r="C669" s="140"/>
      <c r="D669" s="140"/>
      <c r="E669" s="140"/>
      <c r="F669" s="140"/>
    </row>
    <row r="670" spans="2:6" ht="16" thickBot="1" x14ac:dyDescent="0.4">
      <c r="B670" s="140"/>
      <c r="C670" s="140"/>
      <c r="D670" s="140"/>
      <c r="E670" s="140"/>
      <c r="F670" s="140"/>
    </row>
    <row r="671" spans="2:6" ht="16" thickBot="1" x14ac:dyDescent="0.4">
      <c r="B671" s="140"/>
      <c r="C671" s="140"/>
      <c r="D671" s="140"/>
      <c r="E671" s="140"/>
      <c r="F671" s="140"/>
    </row>
    <row r="672" spans="2:6" ht="16" thickBot="1" x14ac:dyDescent="0.4">
      <c r="B672" s="140"/>
      <c r="C672" s="140"/>
      <c r="D672" s="140"/>
      <c r="E672" s="140"/>
      <c r="F672" s="140"/>
    </row>
    <row r="673" spans="2:6" ht="16" thickBot="1" x14ac:dyDescent="0.4">
      <c r="B673" s="140"/>
      <c r="C673" s="140"/>
      <c r="D673" s="140"/>
      <c r="E673" s="140"/>
      <c r="F673" s="140"/>
    </row>
    <row r="674" spans="2:6" ht="16" thickBot="1" x14ac:dyDescent="0.4">
      <c r="B674" s="140"/>
      <c r="C674" s="140"/>
      <c r="D674" s="140"/>
      <c r="E674" s="140"/>
      <c r="F674" s="140"/>
    </row>
    <row r="675" spans="2:6" ht="16" thickBot="1" x14ac:dyDescent="0.4">
      <c r="B675" s="140"/>
      <c r="C675" s="140"/>
      <c r="D675" s="140"/>
      <c r="E675" s="140"/>
      <c r="F675" s="140"/>
    </row>
    <row r="676" spans="2:6" ht="16" thickBot="1" x14ac:dyDescent="0.4">
      <c r="B676" s="140"/>
      <c r="C676" s="140"/>
      <c r="D676" s="140"/>
      <c r="E676" s="140"/>
      <c r="F676" s="140"/>
    </row>
    <row r="677" spans="2:6" ht="16" thickBot="1" x14ac:dyDescent="0.4">
      <c r="B677" s="140"/>
      <c r="C677" s="140"/>
      <c r="D677" s="140"/>
      <c r="E677" s="140"/>
      <c r="F677" s="140"/>
    </row>
    <row r="678" spans="2:6" ht="16" thickBot="1" x14ac:dyDescent="0.4">
      <c r="B678" s="140"/>
      <c r="C678" s="140"/>
      <c r="D678" s="140"/>
      <c r="E678" s="140"/>
      <c r="F678" s="140"/>
    </row>
    <row r="679" spans="2:6" ht="16" thickBot="1" x14ac:dyDescent="0.4">
      <c r="B679" s="140"/>
      <c r="C679" s="140"/>
      <c r="D679" s="140"/>
      <c r="E679" s="140"/>
      <c r="F679" s="140"/>
    </row>
    <row r="680" spans="2:6" ht="16" thickBot="1" x14ac:dyDescent="0.4">
      <c r="B680" s="140"/>
      <c r="C680" s="140"/>
      <c r="D680" s="140"/>
      <c r="E680" s="140"/>
      <c r="F680" s="140"/>
    </row>
    <row r="681" spans="2:6" ht="16" thickBot="1" x14ac:dyDescent="0.4">
      <c r="B681" s="140"/>
      <c r="C681" s="140"/>
      <c r="D681" s="140"/>
      <c r="E681" s="140"/>
      <c r="F681" s="140"/>
    </row>
    <row r="682" spans="2:6" ht="16" thickBot="1" x14ac:dyDescent="0.4">
      <c r="B682" s="140"/>
      <c r="C682" s="140"/>
      <c r="D682" s="140"/>
      <c r="E682" s="140"/>
      <c r="F682" s="140"/>
    </row>
    <row r="683" spans="2:6" ht="16" thickBot="1" x14ac:dyDescent="0.4">
      <c r="B683" s="140"/>
      <c r="C683" s="140"/>
      <c r="D683" s="140"/>
      <c r="E683" s="140"/>
      <c r="F683" s="140"/>
    </row>
    <row r="684" spans="2:6" ht="16" thickBot="1" x14ac:dyDescent="0.4">
      <c r="B684" s="140"/>
      <c r="C684" s="140"/>
      <c r="D684" s="140"/>
      <c r="E684" s="140"/>
      <c r="F684" s="140"/>
    </row>
    <row r="685" spans="2:6" ht="16" thickBot="1" x14ac:dyDescent="0.4">
      <c r="B685" s="140"/>
      <c r="C685" s="140"/>
      <c r="D685" s="140"/>
      <c r="E685" s="140"/>
      <c r="F685" s="140"/>
    </row>
    <row r="686" spans="2:6" ht="16" thickBot="1" x14ac:dyDescent="0.4">
      <c r="B686" s="140"/>
      <c r="C686" s="140"/>
      <c r="D686" s="140"/>
      <c r="E686" s="140"/>
      <c r="F686" s="140"/>
    </row>
    <row r="687" spans="2:6" ht="16" thickBot="1" x14ac:dyDescent="0.4">
      <c r="B687" s="140"/>
      <c r="C687" s="140"/>
      <c r="D687" s="140"/>
      <c r="E687" s="140"/>
      <c r="F687" s="140"/>
    </row>
    <row r="688" spans="2:6" ht="16" thickBot="1" x14ac:dyDescent="0.4">
      <c r="B688" s="140"/>
      <c r="C688" s="140"/>
      <c r="D688" s="140"/>
      <c r="E688" s="140"/>
      <c r="F688" s="140"/>
    </row>
    <row r="689" spans="2:6" ht="16" thickBot="1" x14ac:dyDescent="0.4">
      <c r="B689" s="140"/>
      <c r="C689" s="140"/>
      <c r="D689" s="140"/>
      <c r="E689" s="140"/>
      <c r="F689" s="140"/>
    </row>
    <row r="690" spans="2:6" ht="16" thickBot="1" x14ac:dyDescent="0.4">
      <c r="B690" s="140"/>
      <c r="C690" s="140"/>
      <c r="D690" s="140"/>
      <c r="E690" s="140"/>
      <c r="F690" s="140"/>
    </row>
    <row r="691" spans="2:6" ht="16" thickBot="1" x14ac:dyDescent="0.4">
      <c r="B691" s="140"/>
      <c r="C691" s="140"/>
      <c r="D691" s="140"/>
      <c r="E691" s="140"/>
      <c r="F691" s="140"/>
    </row>
    <row r="692" spans="2:6" ht="16" thickBot="1" x14ac:dyDescent="0.4">
      <c r="B692" s="140"/>
      <c r="C692" s="140"/>
      <c r="D692" s="140"/>
      <c r="E692" s="140"/>
      <c r="F692" s="140"/>
    </row>
    <row r="693" spans="2:6" ht="16" thickBot="1" x14ac:dyDescent="0.4">
      <c r="B693" s="140"/>
      <c r="C693" s="140"/>
      <c r="D693" s="140"/>
      <c r="E693" s="140"/>
      <c r="F693" s="140"/>
    </row>
    <row r="694" spans="2:6" ht="16" thickBot="1" x14ac:dyDescent="0.4">
      <c r="B694" s="140"/>
      <c r="C694" s="140"/>
      <c r="D694" s="140"/>
      <c r="E694" s="140"/>
      <c r="F694" s="140"/>
    </row>
    <row r="695" spans="2:6" ht="16" thickBot="1" x14ac:dyDescent="0.4">
      <c r="B695" s="140"/>
      <c r="C695" s="140"/>
      <c r="D695" s="140"/>
      <c r="E695" s="140"/>
      <c r="F695" s="140"/>
    </row>
    <row r="696" spans="2:6" ht="16" thickBot="1" x14ac:dyDescent="0.4">
      <c r="B696" s="140"/>
      <c r="C696" s="140"/>
      <c r="D696" s="140"/>
      <c r="E696" s="140"/>
      <c r="F696" s="140"/>
    </row>
    <row r="697" spans="2:6" ht="16" thickBot="1" x14ac:dyDescent="0.4">
      <c r="B697" s="140"/>
      <c r="C697" s="140"/>
      <c r="D697" s="140"/>
      <c r="E697" s="140"/>
      <c r="F697" s="140"/>
    </row>
    <row r="698" spans="2:6" ht="16" thickBot="1" x14ac:dyDescent="0.4">
      <c r="B698" s="140"/>
      <c r="C698" s="140"/>
      <c r="D698" s="140"/>
      <c r="E698" s="140"/>
      <c r="F698" s="140"/>
    </row>
    <row r="699" spans="2:6" ht="16" thickBot="1" x14ac:dyDescent="0.4">
      <c r="B699" s="140"/>
      <c r="C699" s="140"/>
      <c r="D699" s="140"/>
      <c r="E699" s="140"/>
      <c r="F699" s="140"/>
    </row>
    <row r="700" spans="2:6" ht="16" thickBot="1" x14ac:dyDescent="0.4">
      <c r="B700" s="140"/>
      <c r="C700" s="140"/>
      <c r="D700" s="140"/>
      <c r="E700" s="140"/>
      <c r="F700" s="140"/>
    </row>
    <row r="701" spans="2:6" ht="16" thickBot="1" x14ac:dyDescent="0.4">
      <c r="B701" s="140"/>
      <c r="C701" s="140"/>
      <c r="D701" s="140"/>
      <c r="E701" s="140"/>
      <c r="F701" s="140"/>
    </row>
    <row r="702" spans="2:6" ht="16" thickBot="1" x14ac:dyDescent="0.4">
      <c r="B702" s="140"/>
      <c r="C702" s="140"/>
      <c r="D702" s="140"/>
      <c r="E702" s="140"/>
      <c r="F702" s="140"/>
    </row>
    <row r="703" spans="2:6" ht="16" thickBot="1" x14ac:dyDescent="0.4">
      <c r="B703" s="140"/>
      <c r="C703" s="140"/>
      <c r="D703" s="140"/>
      <c r="E703" s="140"/>
      <c r="F703" s="140"/>
    </row>
    <row r="704" spans="2:6" ht="16" thickBot="1" x14ac:dyDescent="0.4">
      <c r="B704" s="140"/>
      <c r="C704" s="140"/>
      <c r="D704" s="140"/>
      <c r="E704" s="140"/>
      <c r="F704" s="140"/>
    </row>
    <row r="705" spans="2:6" ht="16" thickBot="1" x14ac:dyDescent="0.4">
      <c r="B705" s="140"/>
      <c r="C705" s="140"/>
      <c r="D705" s="140"/>
      <c r="E705" s="140"/>
      <c r="F705" s="140"/>
    </row>
    <row r="706" spans="2:6" ht="16" thickBot="1" x14ac:dyDescent="0.4">
      <c r="B706" s="140"/>
      <c r="C706" s="140"/>
      <c r="D706" s="140"/>
      <c r="E706" s="140"/>
      <c r="F706" s="140"/>
    </row>
    <row r="707" spans="2:6" ht="16" thickBot="1" x14ac:dyDescent="0.4">
      <c r="B707" s="140"/>
      <c r="C707" s="140"/>
      <c r="D707" s="140"/>
      <c r="E707" s="140"/>
      <c r="F707" s="140"/>
    </row>
    <row r="708" spans="2:6" ht="16" thickBot="1" x14ac:dyDescent="0.4">
      <c r="B708" s="140"/>
      <c r="C708" s="140"/>
      <c r="D708" s="140"/>
      <c r="E708" s="140"/>
      <c r="F708" s="140"/>
    </row>
    <row r="709" spans="2:6" ht="16" thickBot="1" x14ac:dyDescent="0.4">
      <c r="B709" s="140"/>
      <c r="C709" s="140"/>
      <c r="D709" s="140"/>
      <c r="E709" s="140"/>
      <c r="F709" s="140"/>
    </row>
    <row r="710" spans="2:6" ht="16" thickBot="1" x14ac:dyDescent="0.4">
      <c r="B710" s="140"/>
      <c r="C710" s="140"/>
      <c r="D710" s="140"/>
      <c r="E710" s="140"/>
      <c r="F710" s="140"/>
    </row>
    <row r="711" spans="2:6" ht="16" thickBot="1" x14ac:dyDescent="0.4">
      <c r="B711" s="140"/>
      <c r="C711" s="140"/>
      <c r="D711" s="140"/>
      <c r="E711" s="140"/>
      <c r="F711" s="140"/>
    </row>
    <row r="712" spans="2:6" ht="16" thickBot="1" x14ac:dyDescent="0.4">
      <c r="B712" s="140"/>
      <c r="C712" s="140"/>
      <c r="D712" s="140"/>
      <c r="E712" s="140"/>
      <c r="F712" s="140"/>
    </row>
    <row r="713" spans="2:6" ht="16" thickBot="1" x14ac:dyDescent="0.4">
      <c r="B713" s="140"/>
      <c r="C713" s="140"/>
      <c r="D713" s="140"/>
      <c r="E713" s="140"/>
      <c r="F713" s="140"/>
    </row>
    <row r="714" spans="2:6" ht="16" thickBot="1" x14ac:dyDescent="0.4">
      <c r="B714" s="140"/>
      <c r="C714" s="140"/>
      <c r="D714" s="140"/>
      <c r="E714" s="140"/>
      <c r="F714" s="140"/>
    </row>
    <row r="715" spans="2:6" ht="16" thickBot="1" x14ac:dyDescent="0.4">
      <c r="B715" s="140"/>
      <c r="C715" s="140"/>
      <c r="D715" s="140"/>
      <c r="E715" s="140"/>
      <c r="F715" s="140"/>
    </row>
    <row r="716" spans="2:6" ht="16" thickBot="1" x14ac:dyDescent="0.4">
      <c r="B716" s="140"/>
      <c r="C716" s="140"/>
      <c r="D716" s="140"/>
      <c r="E716" s="140"/>
      <c r="F716" s="140"/>
    </row>
    <row r="717" spans="2:6" ht="16" thickBot="1" x14ac:dyDescent="0.4">
      <c r="B717" s="140"/>
      <c r="C717" s="140"/>
      <c r="D717" s="140"/>
      <c r="E717" s="140"/>
      <c r="F717" s="140"/>
    </row>
    <row r="718" spans="2:6" ht="16" thickBot="1" x14ac:dyDescent="0.4">
      <c r="B718" s="140"/>
      <c r="C718" s="140"/>
      <c r="D718" s="140"/>
      <c r="E718" s="140"/>
      <c r="F718" s="140"/>
    </row>
    <row r="719" spans="2:6" ht="16" thickBot="1" x14ac:dyDescent="0.4">
      <c r="B719" s="140"/>
      <c r="C719" s="140"/>
      <c r="D719" s="140"/>
      <c r="E719" s="140"/>
      <c r="F719" s="140"/>
    </row>
    <row r="720" spans="2:6" ht="16" thickBot="1" x14ac:dyDescent="0.4">
      <c r="B720" s="140"/>
      <c r="C720" s="140"/>
      <c r="D720" s="140"/>
      <c r="E720" s="140"/>
      <c r="F720" s="140"/>
    </row>
    <row r="721" spans="2:6" ht="16" thickBot="1" x14ac:dyDescent="0.4">
      <c r="B721" s="140"/>
      <c r="C721" s="140"/>
      <c r="D721" s="140"/>
      <c r="E721" s="140"/>
      <c r="F721" s="140"/>
    </row>
    <row r="722" spans="2:6" ht="16" thickBot="1" x14ac:dyDescent="0.4">
      <c r="B722" s="140"/>
      <c r="C722" s="140"/>
      <c r="D722" s="140"/>
      <c r="E722" s="140"/>
      <c r="F722" s="140"/>
    </row>
    <row r="723" spans="2:6" ht="16" thickBot="1" x14ac:dyDescent="0.4">
      <c r="B723" s="140"/>
      <c r="C723" s="140"/>
      <c r="D723" s="140"/>
      <c r="E723" s="140"/>
      <c r="F723" s="140"/>
    </row>
    <row r="724" spans="2:6" ht="16" thickBot="1" x14ac:dyDescent="0.4">
      <c r="B724" s="140"/>
      <c r="C724" s="140"/>
      <c r="D724" s="140"/>
      <c r="E724" s="140"/>
      <c r="F724" s="140"/>
    </row>
    <row r="725" spans="2:6" ht="16" thickBot="1" x14ac:dyDescent="0.4">
      <c r="B725" s="140"/>
      <c r="C725" s="140"/>
      <c r="D725" s="140"/>
      <c r="E725" s="140"/>
      <c r="F725" s="140"/>
    </row>
    <row r="726" spans="2:6" ht="16" thickBot="1" x14ac:dyDescent="0.4">
      <c r="B726" s="140"/>
      <c r="C726" s="140"/>
      <c r="D726" s="140"/>
      <c r="E726" s="140"/>
      <c r="F726" s="140"/>
    </row>
    <row r="727" spans="2:6" ht="16" thickBot="1" x14ac:dyDescent="0.4">
      <c r="B727" s="140"/>
      <c r="C727" s="140"/>
      <c r="D727" s="140"/>
      <c r="E727" s="140"/>
      <c r="F727" s="140"/>
    </row>
    <row r="728" spans="2:6" ht="16" thickBot="1" x14ac:dyDescent="0.4">
      <c r="B728" s="140"/>
      <c r="C728" s="140"/>
      <c r="D728" s="140"/>
      <c r="E728" s="140"/>
      <c r="F728" s="140"/>
    </row>
    <row r="729" spans="2:6" ht="16" thickBot="1" x14ac:dyDescent="0.4">
      <c r="B729" s="140"/>
      <c r="C729" s="140"/>
      <c r="D729" s="140"/>
      <c r="E729" s="140"/>
      <c r="F729" s="140"/>
    </row>
    <row r="730" spans="2:6" ht="16" thickBot="1" x14ac:dyDescent="0.4">
      <c r="B730" s="140"/>
      <c r="C730" s="140"/>
      <c r="D730" s="140"/>
      <c r="E730" s="140"/>
      <c r="F730" s="140"/>
    </row>
    <row r="731" spans="2:6" ht="16" thickBot="1" x14ac:dyDescent="0.4">
      <c r="B731" s="140"/>
      <c r="C731" s="140"/>
      <c r="D731" s="140"/>
      <c r="E731" s="140"/>
      <c r="F731" s="140"/>
    </row>
    <row r="732" spans="2:6" ht="16" thickBot="1" x14ac:dyDescent="0.4">
      <c r="B732" s="140"/>
      <c r="C732" s="140"/>
      <c r="D732" s="140"/>
      <c r="E732" s="140"/>
      <c r="F732" s="140"/>
    </row>
    <row r="733" spans="2:6" ht="16" thickBot="1" x14ac:dyDescent="0.4">
      <c r="B733" s="140"/>
      <c r="C733" s="140"/>
      <c r="D733" s="140"/>
      <c r="E733" s="140"/>
      <c r="F733" s="140"/>
    </row>
    <row r="734" spans="2:6" ht="16" thickBot="1" x14ac:dyDescent="0.4">
      <c r="B734" s="140"/>
      <c r="C734" s="140"/>
      <c r="D734" s="140"/>
      <c r="E734" s="140"/>
      <c r="F734" s="140"/>
    </row>
    <row r="735" spans="2:6" ht="16" thickBot="1" x14ac:dyDescent="0.4">
      <c r="B735" s="140"/>
      <c r="C735" s="140"/>
      <c r="D735" s="140"/>
      <c r="E735" s="140"/>
      <c r="F735" s="140"/>
    </row>
    <row r="736" spans="2:6" ht="16" thickBot="1" x14ac:dyDescent="0.4">
      <c r="B736" s="140"/>
      <c r="C736" s="140"/>
      <c r="D736" s="140"/>
      <c r="E736" s="140"/>
      <c r="F736" s="140"/>
    </row>
    <row r="737" spans="2:6" ht="16" thickBot="1" x14ac:dyDescent="0.4">
      <c r="B737" s="140"/>
      <c r="C737" s="140"/>
      <c r="D737" s="140"/>
      <c r="E737" s="140"/>
      <c r="F737" s="140"/>
    </row>
    <row r="738" spans="2:6" ht="16" thickBot="1" x14ac:dyDescent="0.4">
      <c r="B738" s="140"/>
      <c r="C738" s="140"/>
      <c r="D738" s="140"/>
      <c r="E738" s="140"/>
      <c r="F738" s="140"/>
    </row>
    <row r="739" spans="2:6" ht="16" thickBot="1" x14ac:dyDescent="0.4">
      <c r="B739" s="140"/>
      <c r="C739" s="140"/>
      <c r="D739" s="140"/>
      <c r="E739" s="140"/>
      <c r="F739" s="140"/>
    </row>
    <row r="740" spans="2:6" ht="16" thickBot="1" x14ac:dyDescent="0.4">
      <c r="B740" s="140"/>
      <c r="C740" s="140"/>
      <c r="D740" s="140"/>
      <c r="E740" s="140"/>
      <c r="F740" s="140"/>
    </row>
    <row r="741" spans="2:6" ht="16" thickBot="1" x14ac:dyDescent="0.4">
      <c r="B741" s="140"/>
      <c r="C741" s="140"/>
      <c r="D741" s="140"/>
      <c r="E741" s="140"/>
      <c r="F741" s="140"/>
    </row>
    <row r="742" spans="2:6" ht="16" thickBot="1" x14ac:dyDescent="0.4">
      <c r="B742" s="140"/>
      <c r="C742" s="140"/>
      <c r="D742" s="140"/>
      <c r="E742" s="140"/>
      <c r="F742" s="140"/>
    </row>
    <row r="743" spans="2:6" ht="16" thickBot="1" x14ac:dyDescent="0.4">
      <c r="B743" s="140"/>
      <c r="C743" s="140"/>
      <c r="D743" s="140"/>
      <c r="E743" s="140"/>
      <c r="F743" s="140"/>
    </row>
    <row r="744" spans="2:6" ht="16" thickBot="1" x14ac:dyDescent="0.4">
      <c r="B744" s="140"/>
      <c r="C744" s="140"/>
      <c r="D744" s="140"/>
      <c r="E744" s="140"/>
      <c r="F744" s="140"/>
    </row>
    <row r="745" spans="2:6" ht="16" thickBot="1" x14ac:dyDescent="0.4">
      <c r="B745" s="140"/>
      <c r="C745" s="140"/>
      <c r="D745" s="140"/>
      <c r="E745" s="140"/>
      <c r="F745" s="140"/>
    </row>
    <row r="746" spans="2:6" ht="16" thickBot="1" x14ac:dyDescent="0.4">
      <c r="B746" s="140"/>
      <c r="C746" s="140"/>
      <c r="D746" s="140"/>
      <c r="E746" s="140"/>
      <c r="F746" s="140"/>
    </row>
    <row r="747" spans="2:6" ht="16" thickBot="1" x14ac:dyDescent="0.4">
      <c r="B747" s="140"/>
      <c r="C747" s="140"/>
      <c r="D747" s="140"/>
      <c r="E747" s="140"/>
      <c r="F747" s="140"/>
    </row>
    <row r="748" spans="2:6" ht="16" thickBot="1" x14ac:dyDescent="0.4">
      <c r="B748" s="140"/>
      <c r="C748" s="140"/>
      <c r="D748" s="140"/>
      <c r="E748" s="140"/>
      <c r="F748" s="140"/>
    </row>
    <row r="749" spans="2:6" ht="16" thickBot="1" x14ac:dyDescent="0.4">
      <c r="B749" s="140"/>
      <c r="C749" s="140"/>
      <c r="D749" s="140"/>
      <c r="E749" s="140"/>
      <c r="F749" s="140"/>
    </row>
    <row r="750" spans="2:6" ht="16" thickBot="1" x14ac:dyDescent="0.4">
      <c r="B750" s="140"/>
      <c r="C750" s="140"/>
      <c r="D750" s="140"/>
      <c r="E750" s="140"/>
      <c r="F750" s="140"/>
    </row>
    <row r="751" spans="2:6" ht="16" thickBot="1" x14ac:dyDescent="0.4">
      <c r="B751" s="140"/>
      <c r="C751" s="140"/>
      <c r="D751" s="140"/>
      <c r="E751" s="140"/>
      <c r="F751" s="140"/>
    </row>
    <row r="752" spans="2:6" ht="16" thickBot="1" x14ac:dyDescent="0.4">
      <c r="B752" s="140"/>
      <c r="C752" s="140"/>
      <c r="D752" s="140"/>
      <c r="E752" s="140"/>
      <c r="F752" s="140"/>
    </row>
    <row r="753" spans="2:6" ht="16" thickBot="1" x14ac:dyDescent="0.4">
      <c r="B753" s="140"/>
      <c r="C753" s="140"/>
      <c r="D753" s="140"/>
      <c r="E753" s="140"/>
      <c r="F753" s="140"/>
    </row>
    <row r="754" spans="2:6" ht="16" thickBot="1" x14ac:dyDescent="0.4">
      <c r="B754" s="140"/>
      <c r="C754" s="140"/>
      <c r="D754" s="140"/>
      <c r="E754" s="140"/>
      <c r="F754" s="140"/>
    </row>
    <row r="755" spans="2:6" ht="16" thickBot="1" x14ac:dyDescent="0.4">
      <c r="B755" s="140"/>
      <c r="C755" s="140"/>
      <c r="D755" s="140"/>
      <c r="E755" s="140"/>
      <c r="F755" s="140"/>
    </row>
    <row r="756" spans="2:6" ht="16" thickBot="1" x14ac:dyDescent="0.4">
      <c r="B756" s="140"/>
      <c r="C756" s="140"/>
      <c r="D756" s="140"/>
      <c r="E756" s="140"/>
      <c r="F756" s="140"/>
    </row>
    <row r="757" spans="2:6" ht="16" thickBot="1" x14ac:dyDescent="0.4">
      <c r="B757" s="140"/>
      <c r="C757" s="140"/>
      <c r="D757" s="140"/>
      <c r="E757" s="140"/>
      <c r="F757" s="140"/>
    </row>
    <row r="758" spans="2:6" ht="16" thickBot="1" x14ac:dyDescent="0.4">
      <c r="B758" s="140"/>
      <c r="C758" s="140"/>
      <c r="D758" s="140"/>
      <c r="E758" s="140"/>
      <c r="F758" s="140"/>
    </row>
    <row r="759" spans="2:6" ht="16" thickBot="1" x14ac:dyDescent="0.4">
      <c r="B759" s="140"/>
      <c r="C759" s="140"/>
      <c r="D759" s="140"/>
      <c r="E759" s="140"/>
      <c r="F759" s="140"/>
    </row>
    <row r="760" spans="2:6" ht="16" thickBot="1" x14ac:dyDescent="0.4">
      <c r="B760" s="140"/>
      <c r="C760" s="140"/>
      <c r="D760" s="140"/>
      <c r="E760" s="140"/>
      <c r="F760" s="140"/>
    </row>
    <row r="761" spans="2:6" ht="16" thickBot="1" x14ac:dyDescent="0.4">
      <c r="B761" s="140"/>
      <c r="C761" s="140"/>
      <c r="D761" s="140"/>
      <c r="E761" s="140"/>
      <c r="F761" s="140"/>
    </row>
    <row r="762" spans="2:6" ht="16" thickBot="1" x14ac:dyDescent="0.4">
      <c r="B762" s="140"/>
      <c r="C762" s="140"/>
      <c r="D762" s="140"/>
      <c r="E762" s="140"/>
      <c r="F762" s="140"/>
    </row>
    <row r="763" spans="2:6" ht="16" thickBot="1" x14ac:dyDescent="0.4">
      <c r="B763" s="140"/>
      <c r="C763" s="140"/>
      <c r="D763" s="140"/>
      <c r="E763" s="140"/>
      <c r="F763" s="140"/>
    </row>
    <row r="764" spans="2:6" ht="16" thickBot="1" x14ac:dyDescent="0.4">
      <c r="B764" s="140"/>
      <c r="C764" s="140"/>
      <c r="D764" s="140"/>
      <c r="E764" s="140"/>
      <c r="F764" s="140"/>
    </row>
    <row r="765" spans="2:6" ht="16" thickBot="1" x14ac:dyDescent="0.4">
      <c r="B765" s="140"/>
      <c r="C765" s="140"/>
      <c r="D765" s="140"/>
      <c r="E765" s="140"/>
      <c r="F765" s="140"/>
    </row>
    <row r="766" spans="2:6" ht="16" thickBot="1" x14ac:dyDescent="0.4">
      <c r="B766" s="140"/>
      <c r="C766" s="140"/>
      <c r="D766" s="140"/>
      <c r="E766" s="140"/>
      <c r="F766" s="140"/>
    </row>
    <row r="767" spans="2:6" ht="16" thickBot="1" x14ac:dyDescent="0.4">
      <c r="B767" s="140"/>
      <c r="C767" s="140"/>
      <c r="D767" s="140"/>
      <c r="E767" s="140"/>
      <c r="F767" s="140"/>
    </row>
    <row r="768" spans="2:6" ht="16" thickBot="1" x14ac:dyDescent="0.4">
      <c r="B768" s="140"/>
      <c r="C768" s="140"/>
      <c r="D768" s="140"/>
      <c r="E768" s="140"/>
      <c r="F768" s="140"/>
    </row>
    <row r="769" spans="2:6" ht="16" thickBot="1" x14ac:dyDescent="0.4">
      <c r="B769" s="140"/>
      <c r="C769" s="140"/>
      <c r="D769" s="140"/>
      <c r="E769" s="140"/>
      <c r="F769" s="140"/>
    </row>
    <row r="770" spans="2:6" ht="16" thickBot="1" x14ac:dyDescent="0.4">
      <c r="B770" s="140"/>
      <c r="C770" s="140"/>
      <c r="D770" s="140"/>
      <c r="E770" s="140"/>
      <c r="F770" s="140"/>
    </row>
    <row r="771" spans="2:6" ht="16" thickBot="1" x14ac:dyDescent="0.4">
      <c r="B771" s="140"/>
      <c r="C771" s="140"/>
      <c r="D771" s="140"/>
      <c r="E771" s="140"/>
      <c r="F771" s="140"/>
    </row>
    <row r="772" spans="2:6" ht="16" thickBot="1" x14ac:dyDescent="0.4">
      <c r="B772" s="140"/>
      <c r="C772" s="140"/>
      <c r="D772" s="140"/>
      <c r="E772" s="140"/>
      <c r="F772" s="140"/>
    </row>
    <row r="773" spans="2:6" ht="16" thickBot="1" x14ac:dyDescent="0.4">
      <c r="B773" s="140"/>
      <c r="C773" s="140"/>
      <c r="D773" s="140"/>
      <c r="E773" s="140"/>
      <c r="F773" s="140"/>
    </row>
    <row r="774" spans="2:6" ht="16" thickBot="1" x14ac:dyDescent="0.4">
      <c r="B774" s="140"/>
      <c r="C774" s="140"/>
      <c r="D774" s="140"/>
      <c r="E774" s="140"/>
      <c r="F774" s="140"/>
    </row>
    <row r="775" spans="2:6" ht="16" thickBot="1" x14ac:dyDescent="0.4">
      <c r="B775" s="140"/>
      <c r="C775" s="140"/>
      <c r="D775" s="140"/>
      <c r="E775" s="140"/>
      <c r="F775" s="140"/>
    </row>
    <row r="776" spans="2:6" ht="16" thickBot="1" x14ac:dyDescent="0.4">
      <c r="B776" s="140"/>
      <c r="C776" s="140"/>
      <c r="D776" s="140"/>
      <c r="E776" s="140"/>
      <c r="F776" s="140"/>
    </row>
    <row r="777" spans="2:6" ht="16" thickBot="1" x14ac:dyDescent="0.4">
      <c r="B777" s="140"/>
      <c r="C777" s="140"/>
      <c r="D777" s="140"/>
      <c r="E777" s="140"/>
      <c r="F777" s="140"/>
    </row>
    <row r="778" spans="2:6" ht="16" thickBot="1" x14ac:dyDescent="0.4">
      <c r="B778" s="140"/>
      <c r="C778" s="140"/>
      <c r="D778" s="140"/>
      <c r="E778" s="140"/>
      <c r="F778" s="140"/>
    </row>
    <row r="779" spans="2:6" ht="16" thickBot="1" x14ac:dyDescent="0.4">
      <c r="B779" s="140"/>
      <c r="C779" s="140"/>
      <c r="D779" s="140"/>
      <c r="E779" s="140"/>
      <c r="F779" s="140"/>
    </row>
    <row r="780" spans="2:6" ht="16" thickBot="1" x14ac:dyDescent="0.4">
      <c r="B780" s="140"/>
      <c r="C780" s="140"/>
      <c r="D780" s="140"/>
      <c r="E780" s="140"/>
      <c r="F780" s="140"/>
    </row>
    <row r="781" spans="2:6" ht="16" thickBot="1" x14ac:dyDescent="0.4">
      <c r="B781" s="140"/>
      <c r="C781" s="140"/>
      <c r="D781" s="140"/>
      <c r="E781" s="140"/>
      <c r="F781" s="140"/>
    </row>
    <row r="782" spans="2:6" ht="16" thickBot="1" x14ac:dyDescent="0.4">
      <c r="B782" s="140"/>
      <c r="C782" s="140"/>
      <c r="D782" s="140"/>
      <c r="E782" s="140"/>
      <c r="F782" s="140"/>
    </row>
    <row r="783" spans="2:6" ht="16" thickBot="1" x14ac:dyDescent="0.4">
      <c r="B783" s="140"/>
      <c r="C783" s="140"/>
      <c r="D783" s="140"/>
      <c r="E783" s="140"/>
      <c r="F783" s="140"/>
    </row>
    <row r="784" spans="2:6" ht="16" thickBot="1" x14ac:dyDescent="0.4">
      <c r="B784" s="140"/>
      <c r="C784" s="140"/>
      <c r="D784" s="140"/>
      <c r="E784" s="140"/>
      <c r="F784" s="140"/>
    </row>
    <row r="785" spans="2:6" ht="16" thickBot="1" x14ac:dyDescent="0.4">
      <c r="B785" s="140"/>
      <c r="C785" s="140"/>
      <c r="D785" s="140"/>
      <c r="E785" s="140"/>
      <c r="F785" s="140"/>
    </row>
    <row r="786" spans="2:6" ht="16" thickBot="1" x14ac:dyDescent="0.4">
      <c r="B786" s="140"/>
      <c r="C786" s="140"/>
      <c r="D786" s="140"/>
      <c r="E786" s="140"/>
      <c r="F786" s="140"/>
    </row>
    <row r="787" spans="2:6" ht="16" thickBot="1" x14ac:dyDescent="0.4">
      <c r="B787" s="140"/>
      <c r="C787" s="140"/>
      <c r="D787" s="140"/>
      <c r="E787" s="140"/>
      <c r="F787" s="140"/>
    </row>
    <row r="788" spans="2:6" ht="16" thickBot="1" x14ac:dyDescent="0.4">
      <c r="B788" s="140"/>
      <c r="C788" s="140"/>
      <c r="D788" s="140"/>
      <c r="E788" s="140"/>
      <c r="F788" s="140"/>
    </row>
    <row r="789" spans="2:6" ht="16" thickBot="1" x14ac:dyDescent="0.4">
      <c r="B789" s="140"/>
      <c r="C789" s="140"/>
      <c r="D789" s="140"/>
      <c r="E789" s="140"/>
      <c r="F789" s="140"/>
    </row>
    <row r="790" spans="2:6" ht="16" thickBot="1" x14ac:dyDescent="0.4">
      <c r="B790" s="140"/>
      <c r="C790" s="140"/>
      <c r="D790" s="140"/>
      <c r="E790" s="140"/>
      <c r="F790" s="140"/>
    </row>
    <row r="791" spans="2:6" ht="16" thickBot="1" x14ac:dyDescent="0.4">
      <c r="B791" s="140"/>
      <c r="C791" s="140"/>
      <c r="D791" s="140"/>
      <c r="E791" s="140"/>
      <c r="F791" s="140"/>
    </row>
    <row r="792" spans="2:6" ht="16" thickBot="1" x14ac:dyDescent="0.4">
      <c r="B792" s="140"/>
      <c r="C792" s="140"/>
      <c r="D792" s="140"/>
      <c r="E792" s="140"/>
      <c r="F792" s="140"/>
    </row>
    <row r="793" spans="2:6" ht="16" thickBot="1" x14ac:dyDescent="0.4">
      <c r="B793" s="140"/>
      <c r="C793" s="140"/>
      <c r="D793" s="140"/>
      <c r="E793" s="140"/>
      <c r="F793" s="140"/>
    </row>
    <row r="794" spans="2:6" ht="16" thickBot="1" x14ac:dyDescent="0.4">
      <c r="B794" s="140"/>
      <c r="C794" s="140"/>
      <c r="D794" s="140"/>
      <c r="E794" s="140"/>
      <c r="F794" s="140"/>
    </row>
    <row r="795" spans="2:6" ht="16" thickBot="1" x14ac:dyDescent="0.4">
      <c r="B795" s="140"/>
      <c r="C795" s="140"/>
      <c r="D795" s="140"/>
      <c r="E795" s="140"/>
      <c r="F795" s="140"/>
    </row>
    <row r="796" spans="2:6" ht="16" thickBot="1" x14ac:dyDescent="0.4">
      <c r="B796" s="140"/>
      <c r="C796" s="140"/>
      <c r="D796" s="140"/>
      <c r="E796" s="140"/>
      <c r="F796" s="140"/>
    </row>
    <row r="797" spans="2:6" ht="16" thickBot="1" x14ac:dyDescent="0.4">
      <c r="B797" s="140"/>
      <c r="C797" s="140"/>
      <c r="D797" s="140"/>
      <c r="E797" s="140"/>
      <c r="F797" s="140"/>
    </row>
    <row r="798" spans="2:6" ht="16" thickBot="1" x14ac:dyDescent="0.4">
      <c r="B798" s="140"/>
      <c r="C798" s="140"/>
      <c r="D798" s="140"/>
      <c r="E798" s="140"/>
      <c r="F798" s="140"/>
    </row>
    <row r="799" spans="2:6" ht="16" thickBot="1" x14ac:dyDescent="0.4">
      <c r="B799" s="140"/>
      <c r="C799" s="140"/>
      <c r="D799" s="140"/>
      <c r="E799" s="140"/>
      <c r="F799" s="140"/>
    </row>
    <row r="800" spans="2:6" ht="16" thickBot="1" x14ac:dyDescent="0.4">
      <c r="B800" s="140"/>
      <c r="C800" s="140"/>
      <c r="D800" s="140"/>
      <c r="E800" s="140"/>
      <c r="F800" s="140"/>
    </row>
    <row r="801" spans="2:6" ht="16" thickBot="1" x14ac:dyDescent="0.4">
      <c r="B801" s="140"/>
      <c r="C801" s="140"/>
      <c r="D801" s="140"/>
      <c r="E801" s="140"/>
      <c r="F801" s="140"/>
    </row>
    <row r="802" spans="2:6" ht="16" thickBot="1" x14ac:dyDescent="0.4">
      <c r="B802" s="140"/>
      <c r="C802" s="140"/>
      <c r="D802" s="140"/>
      <c r="E802" s="140"/>
      <c r="F802" s="140"/>
    </row>
    <row r="803" spans="2:6" ht="16" thickBot="1" x14ac:dyDescent="0.4">
      <c r="B803" s="140"/>
      <c r="C803" s="140"/>
      <c r="D803" s="140"/>
      <c r="E803" s="140"/>
      <c r="F803" s="140"/>
    </row>
    <row r="804" spans="2:6" ht="16" thickBot="1" x14ac:dyDescent="0.4">
      <c r="B804" s="140"/>
      <c r="C804" s="140"/>
      <c r="D804" s="140"/>
      <c r="E804" s="140"/>
      <c r="F804" s="140"/>
    </row>
    <row r="805" spans="2:6" ht="16" thickBot="1" x14ac:dyDescent="0.4">
      <c r="B805" s="140"/>
      <c r="C805" s="140"/>
      <c r="D805" s="140"/>
      <c r="E805" s="140"/>
      <c r="F805" s="140"/>
    </row>
    <row r="806" spans="2:6" ht="16" thickBot="1" x14ac:dyDescent="0.4">
      <c r="B806" s="140"/>
      <c r="C806" s="140"/>
      <c r="D806" s="140"/>
      <c r="E806" s="140"/>
      <c r="F806" s="140"/>
    </row>
    <row r="807" spans="2:6" ht="16" thickBot="1" x14ac:dyDescent="0.4">
      <c r="B807" s="140"/>
      <c r="C807" s="140"/>
      <c r="D807" s="140"/>
      <c r="E807" s="140"/>
      <c r="F807" s="140"/>
    </row>
    <row r="808" spans="2:6" ht="16" thickBot="1" x14ac:dyDescent="0.4">
      <c r="B808" s="140"/>
      <c r="C808" s="140"/>
      <c r="D808" s="140"/>
      <c r="E808" s="140"/>
      <c r="F808" s="140"/>
    </row>
    <row r="809" spans="2:6" ht="16" thickBot="1" x14ac:dyDescent="0.4">
      <c r="B809" s="140"/>
      <c r="C809" s="140"/>
      <c r="D809" s="140"/>
      <c r="E809" s="140"/>
      <c r="F809" s="140"/>
    </row>
    <row r="810" spans="2:6" ht="16" thickBot="1" x14ac:dyDescent="0.4">
      <c r="B810" s="140"/>
      <c r="C810" s="140"/>
      <c r="D810" s="140"/>
      <c r="E810" s="140"/>
      <c r="F810" s="140"/>
    </row>
    <row r="811" spans="2:6" ht="16" thickBot="1" x14ac:dyDescent="0.4">
      <c r="B811" s="140"/>
      <c r="C811" s="140"/>
      <c r="D811" s="140"/>
      <c r="E811" s="140"/>
      <c r="F811" s="140"/>
    </row>
    <row r="812" spans="2:6" ht="16" thickBot="1" x14ac:dyDescent="0.4">
      <c r="B812" s="140"/>
      <c r="C812" s="140"/>
      <c r="D812" s="140"/>
      <c r="E812" s="140"/>
      <c r="F812" s="140"/>
    </row>
    <row r="813" spans="2:6" ht="16" thickBot="1" x14ac:dyDescent="0.4">
      <c r="B813" s="140"/>
      <c r="C813" s="140"/>
      <c r="D813" s="140"/>
      <c r="E813" s="140"/>
      <c r="F813" s="140"/>
    </row>
    <row r="814" spans="2:6" ht="16" thickBot="1" x14ac:dyDescent="0.4">
      <c r="B814" s="140"/>
      <c r="C814" s="140"/>
      <c r="D814" s="140"/>
      <c r="E814" s="140"/>
      <c r="F814" s="140"/>
    </row>
    <row r="815" spans="2:6" ht="16" thickBot="1" x14ac:dyDescent="0.4">
      <c r="B815" s="140"/>
      <c r="C815" s="140"/>
      <c r="D815" s="140"/>
      <c r="E815" s="140"/>
      <c r="F815" s="140"/>
    </row>
    <row r="816" spans="2:6" ht="16" thickBot="1" x14ac:dyDescent="0.4">
      <c r="B816" s="140"/>
      <c r="C816" s="140"/>
      <c r="D816" s="140"/>
      <c r="E816" s="140"/>
      <c r="F816" s="140"/>
    </row>
    <row r="817" spans="2:6" ht="16" thickBot="1" x14ac:dyDescent="0.4">
      <c r="B817" s="140"/>
      <c r="C817" s="140"/>
      <c r="D817" s="140"/>
      <c r="E817" s="140"/>
      <c r="F817" s="140"/>
    </row>
    <row r="818" spans="2:6" ht="16" thickBot="1" x14ac:dyDescent="0.4">
      <c r="B818" s="140"/>
      <c r="C818" s="140"/>
      <c r="D818" s="140"/>
      <c r="E818" s="140"/>
      <c r="F818" s="140"/>
    </row>
    <row r="819" spans="2:6" ht="16" thickBot="1" x14ac:dyDescent="0.4">
      <c r="B819" s="140"/>
      <c r="C819" s="140"/>
      <c r="D819" s="140"/>
      <c r="E819" s="140"/>
      <c r="F819" s="140"/>
    </row>
    <row r="820" spans="2:6" ht="16" thickBot="1" x14ac:dyDescent="0.4">
      <c r="B820" s="140"/>
      <c r="C820" s="140"/>
      <c r="D820" s="140"/>
      <c r="E820" s="140"/>
      <c r="F820" s="140"/>
    </row>
    <row r="821" spans="2:6" ht="16" thickBot="1" x14ac:dyDescent="0.4">
      <c r="B821" s="140"/>
      <c r="C821" s="140"/>
      <c r="D821" s="140"/>
      <c r="E821" s="140"/>
      <c r="F821" s="140"/>
    </row>
    <row r="822" spans="2:6" ht="16" thickBot="1" x14ac:dyDescent="0.4">
      <c r="B822" s="140"/>
      <c r="C822" s="140"/>
      <c r="D822" s="140"/>
      <c r="E822" s="140"/>
      <c r="F822" s="140"/>
    </row>
    <row r="823" spans="2:6" ht="16" thickBot="1" x14ac:dyDescent="0.4">
      <c r="B823" s="140"/>
      <c r="C823" s="140"/>
      <c r="D823" s="140"/>
      <c r="E823" s="140"/>
      <c r="F823" s="140"/>
    </row>
    <row r="824" spans="2:6" ht="16" thickBot="1" x14ac:dyDescent="0.4">
      <c r="B824" s="140"/>
      <c r="C824" s="140"/>
      <c r="D824" s="140"/>
      <c r="E824" s="140"/>
      <c r="F824" s="140"/>
    </row>
    <row r="825" spans="2:6" ht="16" thickBot="1" x14ac:dyDescent="0.4">
      <c r="B825" s="140"/>
      <c r="C825" s="140"/>
      <c r="D825" s="140"/>
      <c r="E825" s="140"/>
      <c r="F825" s="140"/>
    </row>
    <row r="826" spans="2:6" ht="16" thickBot="1" x14ac:dyDescent="0.4">
      <c r="B826" s="140"/>
      <c r="C826" s="140"/>
      <c r="D826" s="140"/>
      <c r="E826" s="140"/>
      <c r="F826" s="140"/>
    </row>
    <row r="827" spans="2:6" ht="16" thickBot="1" x14ac:dyDescent="0.4">
      <c r="B827" s="140"/>
      <c r="C827" s="140"/>
      <c r="D827" s="140"/>
      <c r="E827" s="140"/>
      <c r="F827" s="140"/>
    </row>
    <row r="828" spans="2:6" ht="16" thickBot="1" x14ac:dyDescent="0.4">
      <c r="B828" s="140"/>
      <c r="C828" s="140"/>
      <c r="D828" s="140"/>
      <c r="E828" s="140"/>
      <c r="F828" s="140"/>
    </row>
    <row r="829" spans="2:6" ht="16" thickBot="1" x14ac:dyDescent="0.4">
      <c r="B829" s="140"/>
      <c r="C829" s="140"/>
      <c r="D829" s="140"/>
      <c r="E829" s="140"/>
      <c r="F829" s="140"/>
    </row>
    <row r="830" spans="2:6" ht="16" thickBot="1" x14ac:dyDescent="0.4">
      <c r="B830" s="140"/>
      <c r="C830" s="140"/>
      <c r="D830" s="140"/>
      <c r="E830" s="140"/>
      <c r="F830" s="140"/>
    </row>
    <row r="831" spans="2:6" ht="16" thickBot="1" x14ac:dyDescent="0.4">
      <c r="B831" s="140"/>
      <c r="C831" s="140"/>
      <c r="D831" s="140"/>
      <c r="E831" s="140"/>
      <c r="F831" s="140"/>
    </row>
    <row r="832" spans="2:6" ht="16" thickBot="1" x14ac:dyDescent="0.4">
      <c r="B832" s="140"/>
      <c r="C832" s="140"/>
      <c r="D832" s="140"/>
      <c r="E832" s="140"/>
      <c r="F832" s="140"/>
    </row>
    <row r="833" spans="2:6" ht="16" thickBot="1" x14ac:dyDescent="0.4">
      <c r="B833" s="140"/>
      <c r="C833" s="140"/>
      <c r="D833" s="140"/>
      <c r="E833" s="140"/>
      <c r="F833" s="140"/>
    </row>
    <row r="834" spans="2:6" ht="16" thickBot="1" x14ac:dyDescent="0.4">
      <c r="B834" s="140"/>
      <c r="C834" s="140"/>
      <c r="D834" s="140"/>
      <c r="E834" s="140"/>
      <c r="F834" s="140"/>
    </row>
    <row r="835" spans="2:6" ht="16" thickBot="1" x14ac:dyDescent="0.4">
      <c r="B835" s="140"/>
      <c r="C835" s="140"/>
      <c r="D835" s="140"/>
      <c r="E835" s="140"/>
      <c r="F835" s="140"/>
    </row>
    <row r="836" spans="2:6" ht="16" thickBot="1" x14ac:dyDescent="0.4">
      <c r="B836" s="140"/>
      <c r="C836" s="140"/>
      <c r="D836" s="140"/>
      <c r="E836" s="140"/>
      <c r="F836" s="140"/>
    </row>
    <row r="837" spans="2:6" ht="16" thickBot="1" x14ac:dyDescent="0.4">
      <c r="B837" s="140"/>
      <c r="C837" s="140"/>
      <c r="D837" s="140"/>
      <c r="E837" s="140"/>
      <c r="F837" s="140"/>
    </row>
    <row r="838" spans="2:6" ht="16" thickBot="1" x14ac:dyDescent="0.4">
      <c r="B838" s="140"/>
      <c r="C838" s="140"/>
      <c r="D838" s="140"/>
      <c r="E838" s="140"/>
      <c r="F838" s="140"/>
    </row>
    <row r="839" spans="2:6" ht="16" thickBot="1" x14ac:dyDescent="0.4">
      <c r="B839" s="140"/>
      <c r="C839" s="140"/>
      <c r="D839" s="140"/>
      <c r="E839" s="140"/>
      <c r="F839" s="140"/>
    </row>
    <row r="840" spans="2:6" ht="16" thickBot="1" x14ac:dyDescent="0.4">
      <c r="B840" s="140"/>
      <c r="C840" s="140"/>
      <c r="D840" s="140"/>
      <c r="E840" s="140"/>
      <c r="F840" s="140"/>
    </row>
    <row r="841" spans="2:6" ht="16" thickBot="1" x14ac:dyDescent="0.4">
      <c r="B841" s="140"/>
      <c r="C841" s="140"/>
      <c r="D841" s="140"/>
      <c r="E841" s="140"/>
      <c r="F841" s="140"/>
    </row>
    <row r="842" spans="2:6" ht="16" thickBot="1" x14ac:dyDescent="0.4">
      <c r="B842" s="140"/>
      <c r="C842" s="140"/>
      <c r="D842" s="140"/>
      <c r="E842" s="140"/>
      <c r="F842" s="140"/>
    </row>
    <row r="843" spans="2:6" ht="16" thickBot="1" x14ac:dyDescent="0.4">
      <c r="B843" s="140"/>
      <c r="C843" s="140"/>
      <c r="D843" s="140"/>
      <c r="E843" s="140"/>
      <c r="F843" s="140"/>
    </row>
    <row r="844" spans="2:6" ht="16" thickBot="1" x14ac:dyDescent="0.4">
      <c r="B844" s="140"/>
      <c r="C844" s="140"/>
      <c r="D844" s="140"/>
      <c r="E844" s="140"/>
      <c r="F844" s="140"/>
    </row>
    <row r="845" spans="2:6" ht="16" thickBot="1" x14ac:dyDescent="0.4">
      <c r="B845" s="140"/>
      <c r="C845" s="140"/>
      <c r="D845" s="140"/>
      <c r="E845" s="140"/>
      <c r="F845" s="140"/>
    </row>
    <row r="846" spans="2:6" ht="16" thickBot="1" x14ac:dyDescent="0.4">
      <c r="B846" s="140"/>
      <c r="C846" s="140"/>
      <c r="D846" s="140"/>
      <c r="E846" s="140"/>
      <c r="F846" s="140"/>
    </row>
    <row r="847" spans="2:6" ht="16" thickBot="1" x14ac:dyDescent="0.4">
      <c r="B847" s="140"/>
      <c r="C847" s="140"/>
      <c r="D847" s="140"/>
      <c r="E847" s="140"/>
      <c r="F847" s="140"/>
    </row>
    <row r="848" spans="2:6" ht="16" thickBot="1" x14ac:dyDescent="0.4">
      <c r="B848" s="140"/>
      <c r="C848" s="140"/>
      <c r="D848" s="140"/>
      <c r="E848" s="140"/>
      <c r="F848" s="140"/>
    </row>
    <row r="849" spans="2:6" ht="16" thickBot="1" x14ac:dyDescent="0.4">
      <c r="B849" s="140"/>
      <c r="C849" s="140"/>
      <c r="D849" s="140"/>
      <c r="E849" s="140"/>
      <c r="F849" s="140"/>
    </row>
    <row r="850" spans="2:6" ht="16" thickBot="1" x14ac:dyDescent="0.4">
      <c r="B850" s="140"/>
      <c r="C850" s="140"/>
      <c r="D850" s="140"/>
      <c r="E850" s="140"/>
      <c r="F850" s="140"/>
    </row>
    <row r="851" spans="2:6" ht="16" thickBot="1" x14ac:dyDescent="0.4">
      <c r="B851" s="140"/>
      <c r="C851" s="140"/>
      <c r="D851" s="140"/>
      <c r="E851" s="140"/>
      <c r="F851" s="140"/>
    </row>
    <row r="852" spans="2:6" ht="16" thickBot="1" x14ac:dyDescent="0.4">
      <c r="B852" s="140"/>
      <c r="C852" s="140"/>
      <c r="D852" s="140"/>
      <c r="E852" s="140"/>
      <c r="F852" s="140"/>
    </row>
    <row r="853" spans="2:6" ht="16" thickBot="1" x14ac:dyDescent="0.4">
      <c r="B853" s="140"/>
      <c r="C853" s="140"/>
      <c r="D853" s="140"/>
      <c r="E853" s="140"/>
      <c r="F853" s="140"/>
    </row>
    <row r="854" spans="2:6" ht="16" thickBot="1" x14ac:dyDescent="0.4">
      <c r="B854" s="140"/>
      <c r="C854" s="140"/>
      <c r="D854" s="140"/>
      <c r="E854" s="140"/>
      <c r="F854" s="140"/>
    </row>
    <row r="855" spans="2:6" ht="16" thickBot="1" x14ac:dyDescent="0.4">
      <c r="B855" s="140"/>
      <c r="C855" s="140"/>
      <c r="D855" s="140"/>
      <c r="E855" s="140"/>
      <c r="F855" s="140"/>
    </row>
    <row r="856" spans="2:6" ht="16" thickBot="1" x14ac:dyDescent="0.4">
      <c r="B856" s="140"/>
      <c r="C856" s="140"/>
      <c r="D856" s="140"/>
      <c r="E856" s="140"/>
      <c r="F856" s="140"/>
    </row>
    <row r="857" spans="2:6" ht="16" thickBot="1" x14ac:dyDescent="0.4">
      <c r="B857" s="140"/>
      <c r="C857" s="140"/>
      <c r="D857" s="140"/>
      <c r="E857" s="140"/>
      <c r="F857" s="140"/>
    </row>
    <row r="858" spans="2:6" ht="16" thickBot="1" x14ac:dyDescent="0.4">
      <c r="B858" s="140"/>
      <c r="C858" s="140"/>
      <c r="D858" s="140"/>
      <c r="E858" s="140"/>
      <c r="F858" s="140"/>
    </row>
    <row r="859" spans="2:6" ht="16" thickBot="1" x14ac:dyDescent="0.4">
      <c r="B859" s="140"/>
      <c r="C859" s="140"/>
      <c r="D859" s="140"/>
      <c r="E859" s="140"/>
      <c r="F859" s="140"/>
    </row>
    <row r="860" spans="2:6" ht="16" thickBot="1" x14ac:dyDescent="0.4">
      <c r="B860" s="140"/>
      <c r="C860" s="140"/>
      <c r="D860" s="140"/>
      <c r="E860" s="140"/>
      <c r="F860" s="140"/>
    </row>
    <row r="861" spans="2:6" ht="16" thickBot="1" x14ac:dyDescent="0.4">
      <c r="B861" s="140"/>
      <c r="C861" s="140"/>
      <c r="D861" s="140"/>
      <c r="E861" s="140"/>
      <c r="F861" s="140"/>
    </row>
    <row r="862" spans="2:6" ht="16" thickBot="1" x14ac:dyDescent="0.4">
      <c r="B862" s="140"/>
      <c r="C862" s="140"/>
      <c r="D862" s="140"/>
      <c r="E862" s="140"/>
      <c r="F862" s="140"/>
    </row>
    <row r="863" spans="2:6" ht="16" thickBot="1" x14ac:dyDescent="0.4">
      <c r="B863" s="140"/>
      <c r="C863" s="140"/>
      <c r="D863" s="140"/>
      <c r="E863" s="140"/>
      <c r="F863" s="140"/>
    </row>
    <row r="864" spans="2:6" ht="16" thickBot="1" x14ac:dyDescent="0.4">
      <c r="B864" s="140"/>
      <c r="C864" s="140"/>
      <c r="D864" s="140"/>
      <c r="E864" s="140"/>
      <c r="F864" s="140"/>
    </row>
    <row r="865" spans="2:6" ht="16" thickBot="1" x14ac:dyDescent="0.4">
      <c r="B865" s="140"/>
      <c r="C865" s="140"/>
      <c r="D865" s="140"/>
      <c r="E865" s="140"/>
      <c r="F865" s="140"/>
    </row>
    <row r="866" spans="2:6" ht="16" thickBot="1" x14ac:dyDescent="0.4">
      <c r="B866" s="140"/>
      <c r="C866" s="140"/>
      <c r="D866" s="140"/>
      <c r="E866" s="140"/>
      <c r="F866" s="140"/>
    </row>
    <row r="867" spans="2:6" ht="16" thickBot="1" x14ac:dyDescent="0.4">
      <c r="B867" s="140"/>
      <c r="C867" s="140"/>
      <c r="D867" s="140"/>
      <c r="E867" s="140"/>
      <c r="F867" s="140"/>
    </row>
    <row r="868" spans="2:6" ht="16" thickBot="1" x14ac:dyDescent="0.4">
      <c r="B868" s="140"/>
      <c r="C868" s="140"/>
      <c r="D868" s="140"/>
      <c r="E868" s="140"/>
      <c r="F868" s="140"/>
    </row>
    <row r="869" spans="2:6" ht="16" thickBot="1" x14ac:dyDescent="0.4">
      <c r="B869" s="140"/>
      <c r="C869" s="140"/>
      <c r="D869" s="140"/>
      <c r="E869" s="140"/>
      <c r="F869" s="140"/>
    </row>
    <row r="870" spans="2:6" ht="16" thickBot="1" x14ac:dyDescent="0.4">
      <c r="B870" s="140"/>
      <c r="C870" s="140"/>
      <c r="D870" s="140"/>
      <c r="E870" s="140"/>
      <c r="F870" s="140"/>
    </row>
    <row r="871" spans="2:6" ht="16" thickBot="1" x14ac:dyDescent="0.4">
      <c r="B871" s="140"/>
      <c r="C871" s="140"/>
      <c r="D871" s="140"/>
      <c r="E871" s="140"/>
      <c r="F871" s="140"/>
    </row>
    <row r="872" spans="2:6" ht="16" thickBot="1" x14ac:dyDescent="0.4">
      <c r="B872" s="140"/>
      <c r="C872" s="140"/>
      <c r="D872" s="140"/>
      <c r="E872" s="140"/>
      <c r="F872" s="140"/>
    </row>
    <row r="873" spans="2:6" ht="16" thickBot="1" x14ac:dyDescent="0.4">
      <c r="B873" s="140"/>
      <c r="C873" s="140"/>
      <c r="D873" s="140"/>
      <c r="E873" s="140"/>
      <c r="F873" s="140"/>
    </row>
    <row r="874" spans="2:6" ht="16" thickBot="1" x14ac:dyDescent="0.4">
      <c r="B874" s="140"/>
      <c r="C874" s="140"/>
      <c r="D874" s="140"/>
      <c r="E874" s="140"/>
      <c r="F874" s="140"/>
    </row>
    <row r="875" spans="2:6" ht="16" thickBot="1" x14ac:dyDescent="0.4">
      <c r="B875" s="140"/>
      <c r="C875" s="140"/>
      <c r="D875" s="140"/>
      <c r="E875" s="140"/>
      <c r="F875" s="140"/>
    </row>
    <row r="876" spans="2:6" ht="16" thickBot="1" x14ac:dyDescent="0.4">
      <c r="B876" s="140"/>
      <c r="C876" s="140"/>
      <c r="D876" s="140"/>
      <c r="E876" s="140"/>
      <c r="F876" s="140"/>
    </row>
    <row r="877" spans="2:6" ht="16" thickBot="1" x14ac:dyDescent="0.4">
      <c r="B877" s="140"/>
      <c r="C877" s="140"/>
      <c r="D877" s="140"/>
      <c r="E877" s="140"/>
      <c r="F877" s="140"/>
    </row>
    <row r="878" spans="2:6" ht="16" thickBot="1" x14ac:dyDescent="0.4">
      <c r="B878" s="140"/>
      <c r="C878" s="140"/>
      <c r="D878" s="140"/>
      <c r="E878" s="140"/>
      <c r="F878" s="140"/>
    </row>
    <row r="879" spans="2:6" ht="16" thickBot="1" x14ac:dyDescent="0.4">
      <c r="B879" s="140"/>
      <c r="C879" s="140"/>
      <c r="D879" s="140"/>
      <c r="E879" s="140"/>
      <c r="F879" s="140"/>
    </row>
    <row r="880" spans="2:6" ht="16" thickBot="1" x14ac:dyDescent="0.4">
      <c r="B880" s="140"/>
      <c r="C880" s="140"/>
      <c r="D880" s="140"/>
      <c r="E880" s="140"/>
      <c r="F880" s="140"/>
    </row>
    <row r="881" spans="2:6" ht="16" thickBot="1" x14ac:dyDescent="0.4">
      <c r="B881" s="140"/>
      <c r="C881" s="140"/>
      <c r="D881" s="140"/>
      <c r="E881" s="140"/>
      <c r="F881" s="140"/>
    </row>
    <row r="882" spans="2:6" ht="16" thickBot="1" x14ac:dyDescent="0.4">
      <c r="B882" s="140"/>
      <c r="C882" s="140"/>
      <c r="D882" s="140"/>
      <c r="E882" s="140"/>
      <c r="F882" s="140"/>
    </row>
    <row r="883" spans="2:6" ht="16" thickBot="1" x14ac:dyDescent="0.4">
      <c r="B883" s="140"/>
      <c r="C883" s="140"/>
      <c r="D883" s="140"/>
      <c r="E883" s="140"/>
      <c r="F883" s="140"/>
    </row>
    <row r="884" spans="2:6" ht="16" thickBot="1" x14ac:dyDescent="0.4">
      <c r="B884" s="140"/>
      <c r="C884" s="140"/>
      <c r="D884" s="140"/>
      <c r="E884" s="140"/>
      <c r="F884" s="140"/>
    </row>
    <row r="885" spans="2:6" ht="16" thickBot="1" x14ac:dyDescent="0.4">
      <c r="B885" s="140"/>
      <c r="C885" s="140"/>
      <c r="D885" s="140"/>
      <c r="E885" s="140"/>
      <c r="F885" s="140"/>
    </row>
    <row r="886" spans="2:6" ht="16" thickBot="1" x14ac:dyDescent="0.4">
      <c r="B886" s="140"/>
      <c r="C886" s="140"/>
      <c r="D886" s="140"/>
      <c r="E886" s="140"/>
      <c r="F886" s="140"/>
    </row>
    <row r="887" spans="2:6" ht="16" thickBot="1" x14ac:dyDescent="0.4">
      <c r="B887" s="140"/>
      <c r="C887" s="140"/>
      <c r="D887" s="140"/>
      <c r="E887" s="140"/>
      <c r="F887" s="140"/>
    </row>
    <row r="888" spans="2:6" ht="16" thickBot="1" x14ac:dyDescent="0.4">
      <c r="B888" s="140"/>
      <c r="C888" s="140"/>
      <c r="D888" s="140"/>
      <c r="E888" s="140"/>
      <c r="F888" s="140"/>
    </row>
    <row r="889" spans="2:6" ht="16" thickBot="1" x14ac:dyDescent="0.4">
      <c r="B889" s="140"/>
      <c r="C889" s="140"/>
      <c r="D889" s="140"/>
      <c r="E889" s="140"/>
      <c r="F889" s="140"/>
    </row>
    <row r="890" spans="2:6" ht="16" thickBot="1" x14ac:dyDescent="0.4">
      <c r="B890" s="140"/>
      <c r="C890" s="140"/>
      <c r="D890" s="140"/>
      <c r="E890" s="140"/>
      <c r="F890" s="140"/>
    </row>
    <row r="891" spans="2:6" ht="16" thickBot="1" x14ac:dyDescent="0.4">
      <c r="B891" s="140"/>
      <c r="C891" s="140"/>
      <c r="D891" s="140"/>
      <c r="E891" s="140"/>
      <c r="F891" s="140"/>
    </row>
    <row r="892" spans="2:6" ht="16" thickBot="1" x14ac:dyDescent="0.4">
      <c r="B892" s="140"/>
      <c r="C892" s="140"/>
      <c r="D892" s="140"/>
      <c r="E892" s="140"/>
      <c r="F892" s="140"/>
    </row>
    <row r="893" spans="2:6" ht="16" thickBot="1" x14ac:dyDescent="0.4">
      <c r="B893" s="140"/>
      <c r="C893" s="140"/>
      <c r="D893" s="140"/>
      <c r="E893" s="140"/>
      <c r="F893" s="140"/>
    </row>
    <row r="894" spans="2:6" ht="16" thickBot="1" x14ac:dyDescent="0.4">
      <c r="B894" s="140"/>
      <c r="C894" s="140"/>
      <c r="D894" s="140"/>
      <c r="E894" s="140"/>
      <c r="F894" s="140"/>
    </row>
    <row r="895" spans="2:6" ht="16" thickBot="1" x14ac:dyDescent="0.4">
      <c r="B895" s="140"/>
      <c r="C895" s="140"/>
      <c r="D895" s="140"/>
      <c r="E895" s="140"/>
      <c r="F895" s="140"/>
    </row>
    <row r="896" spans="2:6" ht="16" thickBot="1" x14ac:dyDescent="0.4">
      <c r="B896" s="140"/>
      <c r="C896" s="140"/>
      <c r="D896" s="140"/>
      <c r="E896" s="140"/>
      <c r="F896" s="140"/>
    </row>
    <row r="897" spans="2:6" ht="16" thickBot="1" x14ac:dyDescent="0.4">
      <c r="B897" s="140"/>
      <c r="C897" s="140"/>
      <c r="D897" s="140"/>
      <c r="E897" s="140"/>
      <c r="F897" s="140"/>
    </row>
    <row r="898" spans="2:6" ht="16" thickBot="1" x14ac:dyDescent="0.4">
      <c r="B898" s="140"/>
      <c r="C898" s="140"/>
      <c r="D898" s="140"/>
      <c r="E898" s="140"/>
      <c r="F898" s="140"/>
    </row>
    <row r="899" spans="2:6" ht="16" thickBot="1" x14ac:dyDescent="0.4">
      <c r="B899" s="140"/>
      <c r="C899" s="140"/>
      <c r="D899" s="140"/>
      <c r="E899" s="140"/>
      <c r="F899" s="140"/>
    </row>
    <row r="900" spans="2:6" ht="16" thickBot="1" x14ac:dyDescent="0.4">
      <c r="B900" s="140"/>
      <c r="C900" s="140"/>
      <c r="D900" s="140"/>
      <c r="E900" s="140"/>
      <c r="F900" s="140"/>
    </row>
    <row r="901" spans="2:6" ht="16" thickBot="1" x14ac:dyDescent="0.4">
      <c r="B901" s="140"/>
      <c r="C901" s="140"/>
      <c r="D901" s="140"/>
      <c r="E901" s="140"/>
      <c r="F901" s="140"/>
    </row>
    <row r="902" spans="2:6" ht="16" thickBot="1" x14ac:dyDescent="0.4">
      <c r="B902" s="140"/>
      <c r="C902" s="140"/>
      <c r="D902" s="140"/>
      <c r="E902" s="140"/>
      <c r="F902" s="140"/>
    </row>
    <row r="903" spans="2:6" ht="16" thickBot="1" x14ac:dyDescent="0.4">
      <c r="B903" s="140"/>
      <c r="C903" s="140"/>
      <c r="D903" s="140"/>
      <c r="E903" s="140"/>
      <c r="F903" s="140"/>
    </row>
    <row r="904" spans="2:6" ht="16" thickBot="1" x14ac:dyDescent="0.4">
      <c r="B904" s="140"/>
      <c r="C904" s="140"/>
      <c r="D904" s="140"/>
      <c r="E904" s="140"/>
      <c r="F904" s="140"/>
    </row>
    <row r="905" spans="2:6" ht="16" thickBot="1" x14ac:dyDescent="0.4">
      <c r="B905" s="140"/>
      <c r="C905" s="140"/>
      <c r="D905" s="140"/>
      <c r="E905" s="140"/>
      <c r="F905" s="140"/>
    </row>
    <row r="906" spans="2:6" ht="16" thickBot="1" x14ac:dyDescent="0.4">
      <c r="B906" s="140"/>
      <c r="C906" s="140"/>
      <c r="D906" s="140"/>
      <c r="E906" s="140"/>
      <c r="F906" s="140"/>
    </row>
    <row r="907" spans="2:6" ht="16" thickBot="1" x14ac:dyDescent="0.4">
      <c r="B907" s="140"/>
      <c r="C907" s="140"/>
      <c r="D907" s="140"/>
      <c r="E907" s="140"/>
      <c r="F907" s="140"/>
    </row>
    <row r="908" spans="2:6" ht="16" thickBot="1" x14ac:dyDescent="0.4">
      <c r="B908" s="140"/>
      <c r="C908" s="140"/>
      <c r="D908" s="140"/>
      <c r="E908" s="140"/>
      <c r="F908" s="140"/>
    </row>
    <row r="909" spans="2:6" ht="16" thickBot="1" x14ac:dyDescent="0.4">
      <c r="B909" s="140"/>
      <c r="C909" s="140"/>
      <c r="D909" s="140"/>
      <c r="E909" s="140"/>
      <c r="F909" s="140"/>
    </row>
    <row r="910" spans="2:6" ht="16" thickBot="1" x14ac:dyDescent="0.4">
      <c r="B910" s="140"/>
      <c r="C910" s="140"/>
      <c r="D910" s="140"/>
      <c r="E910" s="140"/>
      <c r="F910" s="140"/>
    </row>
    <row r="911" spans="2:6" ht="16" thickBot="1" x14ac:dyDescent="0.4">
      <c r="B911" s="140"/>
      <c r="C911" s="140"/>
      <c r="D911" s="140"/>
      <c r="E911" s="140"/>
      <c r="F911" s="140"/>
    </row>
    <row r="912" spans="2:6" ht="16" thickBot="1" x14ac:dyDescent="0.4">
      <c r="B912" s="140"/>
      <c r="C912" s="140"/>
      <c r="D912" s="140"/>
      <c r="E912" s="140"/>
      <c r="F912" s="140"/>
    </row>
    <row r="913" spans="2:6" ht="16" thickBot="1" x14ac:dyDescent="0.4">
      <c r="B913" s="140"/>
      <c r="C913" s="140"/>
      <c r="D913" s="140"/>
      <c r="E913" s="140"/>
      <c r="F913" s="140"/>
    </row>
    <row r="914" spans="2:6" ht="16" thickBot="1" x14ac:dyDescent="0.4">
      <c r="B914" s="140"/>
      <c r="C914" s="140"/>
      <c r="D914" s="140"/>
      <c r="E914" s="140"/>
      <c r="F914" s="140"/>
    </row>
    <row r="915" spans="2:6" ht="16" thickBot="1" x14ac:dyDescent="0.4">
      <c r="B915" s="140"/>
      <c r="C915" s="140"/>
      <c r="D915" s="140"/>
      <c r="E915" s="140"/>
      <c r="F915" s="140"/>
    </row>
    <row r="916" spans="2:6" ht="16" thickBot="1" x14ac:dyDescent="0.4">
      <c r="B916" s="140"/>
      <c r="C916" s="140"/>
      <c r="D916" s="140"/>
      <c r="E916" s="140"/>
      <c r="F916" s="140"/>
    </row>
    <row r="917" spans="2:6" ht="16" thickBot="1" x14ac:dyDescent="0.4">
      <c r="B917" s="140"/>
      <c r="C917" s="140"/>
      <c r="D917" s="140"/>
      <c r="E917" s="140"/>
      <c r="F917" s="140"/>
    </row>
    <row r="918" spans="2:6" ht="16" thickBot="1" x14ac:dyDescent="0.4">
      <c r="B918" s="140"/>
      <c r="C918" s="140"/>
      <c r="D918" s="140"/>
      <c r="E918" s="140"/>
      <c r="F918" s="140"/>
    </row>
    <row r="919" spans="2:6" ht="16" thickBot="1" x14ac:dyDescent="0.4">
      <c r="B919" s="140"/>
      <c r="C919" s="140"/>
      <c r="D919" s="140"/>
      <c r="E919" s="140"/>
      <c r="F919" s="140"/>
    </row>
    <row r="920" spans="2:6" ht="16" thickBot="1" x14ac:dyDescent="0.4">
      <c r="B920" s="140"/>
      <c r="C920" s="140"/>
      <c r="D920" s="140"/>
      <c r="E920" s="140"/>
      <c r="F920" s="140"/>
    </row>
    <row r="921" spans="2:6" ht="16" thickBot="1" x14ac:dyDescent="0.4">
      <c r="B921" s="140"/>
      <c r="C921" s="140"/>
      <c r="D921" s="140"/>
      <c r="E921" s="140"/>
      <c r="F921" s="140"/>
    </row>
    <row r="922" spans="2:6" ht="16" thickBot="1" x14ac:dyDescent="0.4">
      <c r="B922" s="140"/>
      <c r="C922" s="140"/>
      <c r="D922" s="140"/>
      <c r="E922" s="140"/>
      <c r="F922" s="140"/>
    </row>
    <row r="923" spans="2:6" ht="16" thickBot="1" x14ac:dyDescent="0.4">
      <c r="B923" s="140"/>
      <c r="C923" s="140"/>
      <c r="D923" s="140"/>
      <c r="E923" s="140"/>
      <c r="F923" s="140"/>
    </row>
    <row r="924" spans="2:6" ht="16" thickBot="1" x14ac:dyDescent="0.4">
      <c r="B924" s="140"/>
      <c r="C924" s="140"/>
      <c r="D924" s="140"/>
      <c r="E924" s="140"/>
      <c r="F924" s="140"/>
    </row>
    <row r="925" spans="2:6" ht="16" thickBot="1" x14ac:dyDescent="0.4">
      <c r="B925" s="140"/>
      <c r="C925" s="140"/>
      <c r="D925" s="140"/>
      <c r="E925" s="140"/>
      <c r="F925" s="140"/>
    </row>
    <row r="926" spans="2:6" ht="16" thickBot="1" x14ac:dyDescent="0.4">
      <c r="B926" s="140"/>
      <c r="C926" s="140"/>
      <c r="D926" s="140"/>
      <c r="E926" s="140"/>
      <c r="F926" s="140"/>
    </row>
    <row r="927" spans="2:6" ht="16" thickBot="1" x14ac:dyDescent="0.4">
      <c r="B927" s="140"/>
      <c r="C927" s="140"/>
      <c r="D927" s="140"/>
      <c r="E927" s="140"/>
      <c r="F927" s="140"/>
    </row>
    <row r="928" spans="2:6" ht="16" thickBot="1" x14ac:dyDescent="0.4">
      <c r="B928" s="140"/>
      <c r="C928" s="140"/>
      <c r="D928" s="140"/>
      <c r="E928" s="140"/>
      <c r="F928" s="140"/>
    </row>
    <row r="929" spans="2:6" ht="16" thickBot="1" x14ac:dyDescent="0.4">
      <c r="B929" s="140"/>
      <c r="C929" s="140"/>
      <c r="D929" s="140"/>
      <c r="E929" s="140"/>
      <c r="F929" s="140"/>
    </row>
    <row r="930" spans="2:6" ht="16" thickBot="1" x14ac:dyDescent="0.4">
      <c r="B930" s="140"/>
      <c r="C930" s="140"/>
      <c r="D930" s="140"/>
      <c r="E930" s="140"/>
      <c r="F930" s="140"/>
    </row>
    <row r="931" spans="2:6" ht="16" thickBot="1" x14ac:dyDescent="0.4">
      <c r="B931" s="140"/>
      <c r="C931" s="140"/>
      <c r="D931" s="140"/>
      <c r="E931" s="140"/>
      <c r="F931" s="140"/>
    </row>
    <row r="932" spans="2:6" ht="16" thickBot="1" x14ac:dyDescent="0.4">
      <c r="B932" s="140"/>
      <c r="C932" s="140"/>
      <c r="D932" s="140"/>
      <c r="E932" s="140"/>
      <c r="F932" s="140"/>
    </row>
    <row r="933" spans="2:6" ht="16" thickBot="1" x14ac:dyDescent="0.4">
      <c r="B933" s="140"/>
      <c r="C933" s="140"/>
      <c r="D933" s="140"/>
      <c r="E933" s="140"/>
      <c r="F933" s="140"/>
    </row>
    <row r="934" spans="2:6" ht="16" thickBot="1" x14ac:dyDescent="0.4">
      <c r="B934" s="140"/>
      <c r="C934" s="140"/>
      <c r="D934" s="140"/>
      <c r="E934" s="140"/>
      <c r="F934" s="140"/>
    </row>
    <row r="935" spans="2:6" ht="16" thickBot="1" x14ac:dyDescent="0.4">
      <c r="B935" s="140"/>
      <c r="C935" s="140"/>
      <c r="D935" s="140"/>
      <c r="E935" s="140"/>
      <c r="F935" s="140"/>
    </row>
    <row r="936" spans="2:6" ht="16" thickBot="1" x14ac:dyDescent="0.4">
      <c r="B936" s="140"/>
      <c r="C936" s="140"/>
      <c r="D936" s="140"/>
      <c r="E936" s="140"/>
      <c r="F936" s="140"/>
    </row>
    <row r="937" spans="2:6" ht="16" thickBot="1" x14ac:dyDescent="0.4">
      <c r="B937" s="140"/>
      <c r="C937" s="140"/>
      <c r="D937" s="140"/>
      <c r="E937" s="140"/>
      <c r="F937" s="140"/>
    </row>
    <row r="938" spans="2:6" ht="16" thickBot="1" x14ac:dyDescent="0.4">
      <c r="B938" s="140"/>
      <c r="C938" s="140"/>
      <c r="D938" s="140"/>
      <c r="E938" s="140"/>
      <c r="F938" s="140"/>
    </row>
    <row r="939" spans="2:6" ht="16" thickBot="1" x14ac:dyDescent="0.4">
      <c r="B939" s="140"/>
      <c r="C939" s="140"/>
      <c r="D939" s="140"/>
      <c r="E939" s="140"/>
      <c r="F939" s="140"/>
    </row>
    <row r="940" spans="2:6" ht="16" thickBot="1" x14ac:dyDescent="0.4">
      <c r="B940" s="140"/>
      <c r="C940" s="140"/>
      <c r="D940" s="140"/>
      <c r="E940" s="140"/>
      <c r="F940" s="140"/>
    </row>
    <row r="941" spans="2:6" ht="16" thickBot="1" x14ac:dyDescent="0.4">
      <c r="B941" s="140"/>
      <c r="C941" s="140"/>
      <c r="D941" s="140"/>
      <c r="E941" s="140"/>
      <c r="F941" s="140"/>
    </row>
    <row r="942" spans="2:6" ht="16" thickBot="1" x14ac:dyDescent="0.4">
      <c r="B942" s="140"/>
      <c r="C942" s="140"/>
      <c r="D942" s="140"/>
      <c r="E942" s="140"/>
      <c r="F942" s="140"/>
    </row>
    <row r="943" spans="2:6" ht="16" thickBot="1" x14ac:dyDescent="0.4">
      <c r="B943" s="140"/>
      <c r="C943" s="140"/>
      <c r="D943" s="140"/>
      <c r="E943" s="140"/>
      <c r="F943" s="140"/>
    </row>
    <row r="944" spans="2:6" ht="16" thickBot="1" x14ac:dyDescent="0.4">
      <c r="B944" s="140"/>
      <c r="C944" s="140"/>
      <c r="D944" s="140"/>
      <c r="E944" s="140"/>
      <c r="F944" s="140"/>
    </row>
    <row r="945" spans="2:6" ht="16" thickBot="1" x14ac:dyDescent="0.4">
      <c r="B945" s="140"/>
      <c r="C945" s="140"/>
      <c r="D945" s="140"/>
      <c r="E945" s="140"/>
      <c r="F945" s="140"/>
    </row>
  </sheetData>
  <mergeCells count="8">
    <mergeCell ref="C14:D14"/>
    <mergeCell ref="E14:F14"/>
    <mergeCell ref="B6:F6"/>
    <mergeCell ref="B13:F13"/>
    <mergeCell ref="B2:H2"/>
    <mergeCell ref="C7:D7"/>
    <mergeCell ref="E7:F7"/>
    <mergeCell ref="B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zoomScale="80" zoomScaleNormal="80" zoomScalePageLayoutView="150" workbookViewId="0"/>
  </sheetViews>
  <sheetFormatPr defaultColWidth="8.54296875" defaultRowHeight="12.5" x14ac:dyDescent="0.25"/>
  <cols>
    <col min="1" max="1" width="31.81640625" customWidth="1"/>
    <col min="2" max="2" width="20.54296875" style="9" customWidth="1"/>
    <col min="3" max="5" width="20.54296875" customWidth="1"/>
    <col min="6" max="6" width="10.453125" bestFit="1" customWidth="1"/>
  </cols>
  <sheetData>
    <row r="1" spans="1:6" s="1" customFormat="1" ht="20.149999999999999" customHeight="1" x14ac:dyDescent="0.25">
      <c r="A1" s="84" t="s">
        <v>219</v>
      </c>
      <c r="B1" s="84"/>
      <c r="C1" s="84"/>
      <c r="D1" s="84"/>
      <c r="E1" s="84"/>
    </row>
    <row r="2" spans="1:6" s="1" customFormat="1" ht="20.149999999999999" customHeight="1" x14ac:dyDescent="0.25">
      <c r="A2" s="262" t="str">
        <f>'Institution ID'!C3</f>
        <v>Richard Bland College</v>
      </c>
      <c r="B2" s="262"/>
      <c r="C2" s="262"/>
      <c r="D2" s="262"/>
      <c r="E2" s="262"/>
    </row>
    <row r="3" spans="1:6" s="2" customFormat="1" ht="99" customHeight="1" x14ac:dyDescent="0.25">
      <c r="A3" s="264" t="s">
        <v>241</v>
      </c>
      <c r="B3" s="265"/>
      <c r="C3" s="265"/>
      <c r="D3" s="265"/>
      <c r="E3" s="266"/>
    </row>
    <row r="4" spans="1:6" ht="15" customHeight="1" x14ac:dyDescent="0.3">
      <c r="A4" s="263" t="s">
        <v>0</v>
      </c>
      <c r="B4" s="78" t="s">
        <v>142</v>
      </c>
      <c r="C4" s="78" t="s">
        <v>149</v>
      </c>
      <c r="D4" s="78" t="s">
        <v>143</v>
      </c>
      <c r="E4" s="78" t="s">
        <v>144</v>
      </c>
    </row>
    <row r="5" spans="1:6" ht="30" customHeight="1" x14ac:dyDescent="0.25">
      <c r="A5" s="263"/>
      <c r="B5" s="46" t="s">
        <v>232</v>
      </c>
      <c r="C5" s="46" t="s">
        <v>232</v>
      </c>
      <c r="D5" s="46" t="s">
        <v>233</v>
      </c>
      <c r="E5" s="46" t="s">
        <v>233</v>
      </c>
    </row>
    <row r="6" spans="1:6" ht="15" customHeight="1" x14ac:dyDescent="0.3">
      <c r="A6" s="14" t="s">
        <v>12</v>
      </c>
      <c r="B6" s="261"/>
      <c r="C6" s="261"/>
      <c r="D6" s="261"/>
      <c r="E6" s="261"/>
    </row>
    <row r="7" spans="1:6" ht="15" customHeight="1" x14ac:dyDescent="0.25">
      <c r="A7" s="47" t="s">
        <v>98</v>
      </c>
      <c r="B7" s="13">
        <v>5816368</v>
      </c>
      <c r="C7" s="13">
        <f>20000*200</f>
        <v>4000000</v>
      </c>
      <c r="D7" s="13">
        <f>23000*200*1.03</f>
        <v>4738000</v>
      </c>
      <c r="E7" s="13">
        <f>25000*206*1.03</f>
        <v>5304500</v>
      </c>
    </row>
    <row r="8" spans="1:6" ht="15" customHeight="1" x14ac:dyDescent="0.25">
      <c r="A8" s="47" t="s">
        <v>99</v>
      </c>
      <c r="B8" s="13">
        <v>67801</v>
      </c>
      <c r="C8" s="13">
        <f>650*30*5</f>
        <v>97500</v>
      </c>
      <c r="D8" s="13">
        <f>650*30*15*1.03</f>
        <v>301275</v>
      </c>
      <c r="E8" s="13">
        <f>670*30*20*1.03</f>
        <v>414060</v>
      </c>
    </row>
    <row r="9" spans="1:6" s="9" customFormat="1" ht="15" customHeight="1" x14ac:dyDescent="0.25">
      <c r="A9" s="47" t="s">
        <v>244</v>
      </c>
      <c r="B9" s="13">
        <f>0</f>
        <v>0</v>
      </c>
      <c r="C9" s="13">
        <f>0</f>
        <v>0</v>
      </c>
      <c r="D9" s="13">
        <f>0</f>
        <v>0</v>
      </c>
      <c r="E9" s="13">
        <f>0</f>
        <v>0</v>
      </c>
    </row>
    <row r="10" spans="1:6" s="9" customFormat="1" ht="15" customHeight="1" x14ac:dyDescent="0.25">
      <c r="A10" s="47" t="s">
        <v>245</v>
      </c>
      <c r="B10" s="13">
        <f>0</f>
        <v>0</v>
      </c>
      <c r="C10" s="13">
        <f>0</f>
        <v>0</v>
      </c>
      <c r="D10" s="13">
        <f>0</f>
        <v>0</v>
      </c>
      <c r="E10" s="13">
        <f>0</f>
        <v>0</v>
      </c>
    </row>
    <row r="11" spans="1:6" ht="15" customHeight="1" x14ac:dyDescent="0.25">
      <c r="A11" s="47" t="s">
        <v>100</v>
      </c>
      <c r="B11" s="13">
        <f>0</f>
        <v>0</v>
      </c>
      <c r="C11" s="13">
        <f>0</f>
        <v>0</v>
      </c>
      <c r="D11" s="13">
        <f>0</f>
        <v>0</v>
      </c>
      <c r="E11" s="13">
        <f>0</f>
        <v>0</v>
      </c>
    </row>
    <row r="12" spans="1:6" ht="15" customHeight="1" x14ac:dyDescent="0.25">
      <c r="A12" s="47" t="s">
        <v>101</v>
      </c>
      <c r="B12" s="13">
        <f>0</f>
        <v>0</v>
      </c>
      <c r="C12" s="13">
        <f>0</f>
        <v>0</v>
      </c>
      <c r="D12" s="13">
        <f>0</f>
        <v>0</v>
      </c>
      <c r="E12" s="13">
        <f>0</f>
        <v>0</v>
      </c>
      <c r="F12" s="53" t="s">
        <v>117</v>
      </c>
    </row>
    <row r="13" spans="1:6" ht="15" customHeight="1" x14ac:dyDescent="0.25">
      <c r="A13" s="47" t="s">
        <v>102</v>
      </c>
      <c r="B13" s="13">
        <f>0</f>
        <v>0</v>
      </c>
      <c r="C13" s="13">
        <f>0</f>
        <v>0</v>
      </c>
      <c r="D13" s="13">
        <f>0</f>
        <v>0</v>
      </c>
      <c r="E13" s="13">
        <f>0</f>
        <v>0</v>
      </c>
    </row>
    <row r="14" spans="1:6" ht="15" customHeight="1" x14ac:dyDescent="0.25">
      <c r="A14" s="47" t="s">
        <v>103</v>
      </c>
      <c r="B14" s="13">
        <f>0</f>
        <v>0</v>
      </c>
      <c r="C14" s="13">
        <f>0</f>
        <v>0</v>
      </c>
      <c r="D14" s="13">
        <f>0</f>
        <v>0</v>
      </c>
      <c r="E14" s="13">
        <f>0</f>
        <v>0</v>
      </c>
    </row>
    <row r="15" spans="1:6" ht="15" customHeight="1" x14ac:dyDescent="0.25">
      <c r="A15" s="47" t="s">
        <v>104</v>
      </c>
      <c r="B15" s="13">
        <f>0</f>
        <v>0</v>
      </c>
      <c r="C15" s="13">
        <f>0</f>
        <v>0</v>
      </c>
      <c r="D15" s="13">
        <f>0</f>
        <v>0</v>
      </c>
      <c r="E15" s="13">
        <f>0</f>
        <v>0</v>
      </c>
    </row>
    <row r="16" spans="1:6" ht="15" customHeight="1" x14ac:dyDescent="0.25">
      <c r="A16" s="47" t="s">
        <v>105</v>
      </c>
      <c r="B16" s="13">
        <f>0</f>
        <v>0</v>
      </c>
      <c r="C16" s="13">
        <f>0</f>
        <v>0</v>
      </c>
      <c r="D16" s="13">
        <f>0</f>
        <v>0</v>
      </c>
      <c r="E16" s="13">
        <f>0</f>
        <v>0</v>
      </c>
    </row>
    <row r="17" spans="1:6" ht="15" customHeight="1" x14ac:dyDescent="0.25">
      <c r="A17" s="47" t="s">
        <v>106</v>
      </c>
      <c r="B17" s="13">
        <f>0</f>
        <v>0</v>
      </c>
      <c r="C17" s="13">
        <f>0</f>
        <v>0</v>
      </c>
      <c r="D17" s="13">
        <f>0</f>
        <v>0</v>
      </c>
      <c r="E17" s="13">
        <f>0</f>
        <v>0</v>
      </c>
    </row>
    <row r="18" spans="1:6" ht="15" customHeight="1" x14ac:dyDescent="0.25">
      <c r="A18" s="47" t="s">
        <v>107</v>
      </c>
      <c r="B18" s="13">
        <f>0</f>
        <v>0</v>
      </c>
      <c r="C18" s="13">
        <f>0</f>
        <v>0</v>
      </c>
      <c r="D18" s="13">
        <f>0</f>
        <v>0</v>
      </c>
      <c r="E18" s="13">
        <f>0</f>
        <v>0</v>
      </c>
    </row>
    <row r="19" spans="1:6" ht="15" customHeight="1" x14ac:dyDescent="0.25">
      <c r="A19" s="47" t="s">
        <v>108</v>
      </c>
      <c r="B19" s="13">
        <f>0</f>
        <v>0</v>
      </c>
      <c r="C19" s="13">
        <f>0</f>
        <v>0</v>
      </c>
      <c r="D19" s="13">
        <f>0</f>
        <v>0</v>
      </c>
      <c r="E19" s="13">
        <f>0</f>
        <v>0</v>
      </c>
    </row>
    <row r="20" spans="1:6" ht="15" customHeight="1" x14ac:dyDescent="0.25">
      <c r="A20" s="47" t="s">
        <v>109</v>
      </c>
      <c r="B20" s="13">
        <f>0</f>
        <v>0</v>
      </c>
      <c r="C20" s="13">
        <f>0</f>
        <v>0</v>
      </c>
      <c r="D20" s="13">
        <f>0</f>
        <v>0</v>
      </c>
      <c r="E20" s="13">
        <f>0</f>
        <v>0</v>
      </c>
    </row>
    <row r="21" spans="1:6" ht="15" customHeight="1" x14ac:dyDescent="0.25">
      <c r="A21" s="47" t="s">
        <v>110</v>
      </c>
      <c r="B21" s="13">
        <f>0</f>
        <v>0</v>
      </c>
      <c r="C21" s="13">
        <f>0</f>
        <v>0</v>
      </c>
      <c r="D21" s="13">
        <f>0</f>
        <v>0</v>
      </c>
      <c r="E21" s="13">
        <f>0</f>
        <v>0</v>
      </c>
    </row>
    <row r="22" spans="1:6" ht="15" customHeight="1" x14ac:dyDescent="0.25">
      <c r="A22" s="47" t="s">
        <v>111</v>
      </c>
      <c r="B22" s="13">
        <f>0</f>
        <v>0</v>
      </c>
      <c r="C22" s="13">
        <f>0</f>
        <v>0</v>
      </c>
      <c r="D22" s="13">
        <f>0</f>
        <v>0</v>
      </c>
      <c r="E22" s="13">
        <f>0</f>
        <v>0</v>
      </c>
    </row>
    <row r="23" spans="1:6" ht="15" customHeight="1" x14ac:dyDescent="0.25">
      <c r="A23" s="11" t="s">
        <v>3</v>
      </c>
      <c r="B23" s="13">
        <f>0</f>
        <v>0</v>
      </c>
      <c r="C23" s="13">
        <f>0</f>
        <v>0</v>
      </c>
      <c r="D23" s="13">
        <f>0</f>
        <v>0</v>
      </c>
      <c r="E23" s="13">
        <f>0</f>
        <v>0</v>
      </c>
      <c r="F23" t="s">
        <v>117</v>
      </c>
    </row>
    <row r="24" spans="1:6" ht="15" customHeight="1" x14ac:dyDescent="0.25">
      <c r="A24" s="83" t="s">
        <v>221</v>
      </c>
      <c r="B24" s="42">
        <f>SUM(B7:B23)</f>
        <v>5884169</v>
      </c>
      <c r="C24" s="42">
        <f>SUM(C7:C23)</f>
        <v>4097500</v>
      </c>
      <c r="D24" s="42">
        <f>SUM(D7:D23)</f>
        <v>5039275</v>
      </c>
      <c r="E24" s="42">
        <f>SUM(E7:E23)</f>
        <v>5718560</v>
      </c>
    </row>
    <row r="25" spans="1:6" s="9" customFormat="1" ht="15" customHeight="1" x14ac:dyDescent="0.25">
      <c r="A25" s="130"/>
      <c r="B25" s="80"/>
      <c r="C25" s="80"/>
      <c r="D25" s="80"/>
      <c r="E25" s="80"/>
    </row>
    <row r="26" spans="1:6" s="9" customFormat="1" ht="15" customHeight="1" x14ac:dyDescent="0.25">
      <c r="A26" s="130"/>
      <c r="B26" s="80"/>
      <c r="C26" s="80"/>
      <c r="D26" s="80"/>
      <c r="E26" s="80"/>
    </row>
    <row r="27" spans="1:6" s="9" customFormat="1" ht="15" customHeight="1" x14ac:dyDescent="0.3">
      <c r="A27" s="117"/>
      <c r="B27" s="132" t="s">
        <v>142</v>
      </c>
      <c r="C27" s="132" t="s">
        <v>149</v>
      </c>
      <c r="D27" s="132" t="s">
        <v>143</v>
      </c>
      <c r="E27" s="132" t="s">
        <v>144</v>
      </c>
    </row>
    <row r="28" spans="1:6" s="9" customFormat="1" ht="15" customHeight="1" x14ac:dyDescent="0.3">
      <c r="A28" s="131" t="s">
        <v>145</v>
      </c>
      <c r="B28" s="133" t="s">
        <v>220</v>
      </c>
      <c r="C28" s="133" t="s">
        <v>220</v>
      </c>
      <c r="D28" s="133" t="s">
        <v>220</v>
      </c>
      <c r="E28" s="133" t="s">
        <v>220</v>
      </c>
    </row>
    <row r="29" spans="1:6" s="9" customFormat="1" ht="15" customHeight="1" x14ac:dyDescent="0.25">
      <c r="A29" s="79" t="s">
        <v>146</v>
      </c>
      <c r="B29" s="81">
        <v>449133</v>
      </c>
      <c r="C29" s="81">
        <f>20000*72</f>
        <v>1440000</v>
      </c>
      <c r="D29" s="81">
        <f>23000*72*1.03</f>
        <v>1705680</v>
      </c>
      <c r="E29" s="81">
        <f>25000*74*1.03</f>
        <v>1905500</v>
      </c>
    </row>
    <row r="30" spans="1:6" s="9" customFormat="1" ht="15" customHeight="1" x14ac:dyDescent="0.25">
      <c r="A30" s="79" t="s">
        <v>246</v>
      </c>
      <c r="B30" s="81">
        <v>0</v>
      </c>
      <c r="C30" s="81">
        <v>0</v>
      </c>
      <c r="D30" s="81">
        <v>0</v>
      </c>
      <c r="E30" s="81">
        <v>0</v>
      </c>
    </row>
    <row r="31" spans="1:6" s="9" customFormat="1" ht="15" customHeight="1" x14ac:dyDescent="0.25">
      <c r="A31" s="79" t="s">
        <v>147</v>
      </c>
      <c r="B31" s="81">
        <v>5236</v>
      </c>
      <c r="C31" s="81">
        <f>2160*5</f>
        <v>10800</v>
      </c>
      <c r="D31" s="81">
        <f>2160*15*1.03</f>
        <v>33372</v>
      </c>
      <c r="E31" s="81">
        <f>2225*20*1.03</f>
        <v>45835</v>
      </c>
    </row>
    <row r="32" spans="1:6" s="9" customFormat="1" ht="15" customHeight="1" x14ac:dyDescent="0.25">
      <c r="A32" s="192" t="s">
        <v>247</v>
      </c>
      <c r="B32" s="81">
        <f>0</f>
        <v>0</v>
      </c>
      <c r="C32" s="81">
        <f>800*5000</f>
        <v>4000000</v>
      </c>
      <c r="D32" s="81">
        <f>900*5000</f>
        <v>4500000</v>
      </c>
      <c r="E32" s="81">
        <f>1000*5000</f>
        <v>5000000</v>
      </c>
    </row>
    <row r="33" spans="1:5" s="9" customFormat="1" ht="15" customHeight="1" x14ac:dyDescent="0.25">
      <c r="A33" s="79" t="s">
        <v>148</v>
      </c>
      <c r="B33" s="82">
        <f>SUM(B29:B32)</f>
        <v>454369</v>
      </c>
      <c r="C33" s="82">
        <f t="shared" ref="C33:E33" si="0">SUM(C29:C32)</f>
        <v>5450800</v>
      </c>
      <c r="D33" s="82">
        <f t="shared" si="0"/>
        <v>6239052</v>
      </c>
      <c r="E33" s="82">
        <f t="shared" si="0"/>
        <v>6951335</v>
      </c>
    </row>
    <row r="34" spans="1:5" s="9" customFormat="1" ht="29.5" customHeight="1" x14ac:dyDescent="0.3">
      <c r="A34" s="193" t="s">
        <v>248</v>
      </c>
      <c r="B34" s="81">
        <f>0</f>
        <v>0</v>
      </c>
      <c r="C34" s="81">
        <f>0</f>
        <v>0</v>
      </c>
      <c r="D34" s="81">
        <f>0</f>
        <v>0</v>
      </c>
      <c r="E34" s="81">
        <f>0</f>
        <v>0</v>
      </c>
    </row>
    <row r="35" spans="1:5" s="9" customFormat="1" ht="15" customHeight="1" x14ac:dyDescent="0.3">
      <c r="A35" s="135"/>
      <c r="B35" s="136"/>
      <c r="C35" s="136"/>
      <c r="D35" s="136"/>
      <c r="E35" s="136"/>
    </row>
    <row r="37" spans="1:5" x14ac:dyDescent="0.25">
      <c r="B37" s="53"/>
      <c r="C37" s="53"/>
      <c r="D37" s="53"/>
      <c r="E37" s="53"/>
    </row>
  </sheetData>
  <sheetProtection selectLockedCells="1"/>
  <mergeCells count="4">
    <mergeCell ref="B6:E6"/>
    <mergeCell ref="A2:E2"/>
    <mergeCell ref="A4:A5"/>
    <mergeCell ref="A3:E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11:E24 B34:E34"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80" zoomScaleNormal="80" workbookViewId="0"/>
  </sheetViews>
  <sheetFormatPr defaultColWidth="9.1796875" defaultRowHeight="12.5" x14ac:dyDescent="0.25"/>
  <cols>
    <col min="1" max="1" width="9.81640625" style="146" customWidth="1"/>
    <col min="2" max="2" width="50.54296875" style="146" customWidth="1"/>
    <col min="3" max="3" width="7.1796875" style="146" customWidth="1"/>
    <col min="4" max="4" width="18.54296875" style="146" customWidth="1"/>
    <col min="5" max="5" width="15.453125" style="146" customWidth="1"/>
    <col min="6" max="7" width="18.54296875" style="146" customWidth="1"/>
    <col min="8" max="8" width="18.453125" style="146" customWidth="1"/>
    <col min="9" max="9" width="20.26953125" style="146" customWidth="1"/>
    <col min="10" max="11" width="50.54296875" style="146" customWidth="1"/>
    <col min="12" max="12" width="41.81640625" style="146" customWidth="1"/>
    <col min="13" max="16384" width="9.1796875" style="146"/>
  </cols>
  <sheetData>
    <row r="1" spans="1:11" ht="20.149999999999999" customHeight="1" x14ac:dyDescent="0.25">
      <c r="A1" s="145" t="s">
        <v>222</v>
      </c>
      <c r="B1" s="145"/>
      <c r="C1" s="145"/>
      <c r="D1" s="145"/>
      <c r="E1" s="145"/>
      <c r="F1" s="145"/>
      <c r="G1" s="145"/>
      <c r="H1" s="145"/>
      <c r="I1" s="145"/>
    </row>
    <row r="2" spans="1:11" ht="20.149999999999999" customHeight="1" x14ac:dyDescent="0.25">
      <c r="A2" s="267" t="str">
        <f>'[1]Institution ID'!C3</f>
        <v>Institution Name</v>
      </c>
      <c r="B2" s="267"/>
      <c r="C2" s="267"/>
      <c r="D2" s="267"/>
      <c r="E2" s="267"/>
      <c r="F2" s="267"/>
      <c r="G2" s="267"/>
      <c r="H2" s="267"/>
      <c r="I2" s="267"/>
    </row>
    <row r="3" spans="1:11" s="149" customFormat="1" ht="20.149999999999999" customHeight="1" x14ac:dyDescent="0.25">
      <c r="A3" s="147" t="s">
        <v>223</v>
      </c>
      <c r="B3" s="148"/>
      <c r="C3" s="148"/>
      <c r="D3" s="148"/>
      <c r="E3" s="148"/>
      <c r="F3" s="148"/>
    </row>
    <row r="4" spans="1:11" s="150" customFormat="1" ht="30" customHeight="1" x14ac:dyDescent="0.25">
      <c r="A4" s="268" t="s">
        <v>262</v>
      </c>
      <c r="B4" s="268"/>
      <c r="C4" s="268"/>
      <c r="D4" s="268"/>
      <c r="E4" s="268"/>
      <c r="F4" s="268"/>
      <c r="G4" s="268"/>
      <c r="H4" s="268"/>
      <c r="I4" s="268"/>
      <c r="J4" s="268"/>
      <c r="K4" s="268"/>
    </row>
    <row r="5" spans="1:11" s="150" customFormat="1" ht="79.5" customHeight="1" thickBot="1" x14ac:dyDescent="0.3">
      <c r="A5" s="269"/>
      <c r="B5" s="269"/>
      <c r="C5" s="269"/>
      <c r="D5" s="269"/>
      <c r="E5" s="269"/>
      <c r="F5" s="269"/>
      <c r="G5" s="269"/>
      <c r="H5" s="269"/>
      <c r="I5" s="269"/>
      <c r="J5" s="269"/>
      <c r="K5" s="269"/>
    </row>
    <row r="6" spans="1:11" s="151" customFormat="1" ht="20.149999999999999" customHeight="1" thickBot="1" x14ac:dyDescent="0.4">
      <c r="A6" s="270" t="s">
        <v>25</v>
      </c>
      <c r="B6" s="273" t="s">
        <v>161</v>
      </c>
      <c r="C6" s="274"/>
      <c r="D6" s="274"/>
      <c r="E6" s="274"/>
      <c r="F6" s="274"/>
      <c r="G6" s="274"/>
      <c r="H6" s="274"/>
      <c r="I6" s="274"/>
      <c r="J6" s="274"/>
      <c r="K6" s="275"/>
    </row>
    <row r="7" spans="1:11" s="151" customFormat="1" ht="20.149999999999999" customHeight="1" thickBot="1" x14ac:dyDescent="0.4">
      <c r="A7" s="271"/>
      <c r="C7" s="194"/>
      <c r="D7" s="273" t="s">
        <v>141</v>
      </c>
      <c r="E7" s="274"/>
      <c r="F7" s="274"/>
      <c r="G7" s="274"/>
      <c r="H7" s="274"/>
      <c r="I7" s="274"/>
      <c r="J7" s="152" t="s">
        <v>162</v>
      </c>
      <c r="K7" s="153" t="s">
        <v>163</v>
      </c>
    </row>
    <row r="8" spans="1:11" s="151" customFormat="1" ht="20.149999999999999" customHeight="1" thickBot="1" x14ac:dyDescent="0.4">
      <c r="A8" s="271"/>
      <c r="B8" s="276" t="s">
        <v>26</v>
      </c>
      <c r="C8" s="279" t="s">
        <v>122</v>
      </c>
      <c r="D8" s="274"/>
      <c r="E8" s="274"/>
      <c r="F8" s="274"/>
      <c r="G8" s="274"/>
      <c r="H8" s="274"/>
      <c r="I8" s="274"/>
      <c r="J8" s="282" t="s">
        <v>164</v>
      </c>
      <c r="K8" s="285" t="s">
        <v>165</v>
      </c>
    </row>
    <row r="9" spans="1:11" s="151" customFormat="1" ht="20.149999999999999" customHeight="1" thickBot="1" x14ac:dyDescent="0.4">
      <c r="A9" s="271"/>
      <c r="B9" s="277"/>
      <c r="C9" s="280"/>
      <c r="D9" s="290" t="s">
        <v>139</v>
      </c>
      <c r="E9" s="291"/>
      <c r="F9" s="292"/>
      <c r="G9" s="293" t="s">
        <v>140</v>
      </c>
      <c r="H9" s="274"/>
      <c r="I9" s="274"/>
      <c r="J9" s="283"/>
      <c r="K9" s="286"/>
    </row>
    <row r="10" spans="1:11" s="151" customFormat="1" ht="52.5" customHeight="1" thickBot="1" x14ac:dyDescent="0.4">
      <c r="A10" s="272"/>
      <c r="B10" s="278"/>
      <c r="C10" s="281"/>
      <c r="D10" s="196" t="s">
        <v>119</v>
      </c>
      <c r="E10" s="196" t="s">
        <v>4</v>
      </c>
      <c r="F10" s="196" t="s">
        <v>118</v>
      </c>
      <c r="G10" s="196" t="s">
        <v>119</v>
      </c>
      <c r="H10" s="196" t="s">
        <v>4</v>
      </c>
      <c r="I10" s="196" t="s">
        <v>118</v>
      </c>
      <c r="J10" s="284"/>
      <c r="K10" s="287"/>
    </row>
    <row r="11" spans="1:11" ht="20.149999999999999" customHeight="1" thickBot="1" x14ac:dyDescent="0.3">
      <c r="A11" s="154">
        <v>1</v>
      </c>
      <c r="B11" s="66" t="s">
        <v>227</v>
      </c>
      <c r="C11" s="70">
        <v>2</v>
      </c>
      <c r="D11" s="206">
        <f t="shared" ref="D11:D23" si="0">SUM(E11:F11)</f>
        <v>0</v>
      </c>
      <c r="E11" s="155">
        <f>0</f>
        <v>0</v>
      </c>
      <c r="F11" s="155">
        <f>0</f>
        <v>0</v>
      </c>
      <c r="G11" s="207">
        <f t="shared" ref="G11:G23" si="1">SUM(H11:I11)</f>
        <v>0</v>
      </c>
      <c r="H11" s="155">
        <f>0</f>
        <v>0</v>
      </c>
      <c r="I11" s="155">
        <f>0</f>
        <v>0</v>
      </c>
      <c r="J11" s="156" t="s">
        <v>278</v>
      </c>
      <c r="K11" s="156"/>
    </row>
    <row r="12" spans="1:11" ht="20.149999999999999" customHeight="1" thickTop="1" thickBot="1" x14ac:dyDescent="0.3">
      <c r="A12" s="157">
        <v>2</v>
      </c>
      <c r="B12" s="68" t="s">
        <v>274</v>
      </c>
      <c r="C12" s="71" t="s">
        <v>277</v>
      </c>
      <c r="D12" s="208">
        <f t="shared" si="0"/>
        <v>210548</v>
      </c>
      <c r="E12" s="160">
        <v>210548</v>
      </c>
      <c r="F12" s="160">
        <f>0</f>
        <v>0</v>
      </c>
      <c r="G12" s="209">
        <f t="shared" si="1"/>
        <v>421096</v>
      </c>
      <c r="H12" s="160">
        <v>421096</v>
      </c>
      <c r="I12" s="160">
        <f>0</f>
        <v>0</v>
      </c>
      <c r="J12" s="156" t="s">
        <v>278</v>
      </c>
      <c r="K12" s="161" t="s">
        <v>279</v>
      </c>
    </row>
    <row r="13" spans="1:11" ht="20.149999999999999" customHeight="1" thickTop="1" thickBot="1" x14ac:dyDescent="0.3">
      <c r="A13" s="157">
        <v>3</v>
      </c>
      <c r="B13" s="68" t="s">
        <v>275</v>
      </c>
      <c r="C13" s="71" t="s">
        <v>277</v>
      </c>
      <c r="D13" s="208">
        <f t="shared" si="0"/>
        <v>0</v>
      </c>
      <c r="E13" s="160">
        <f>0</f>
        <v>0</v>
      </c>
      <c r="F13" s="160">
        <f>0</f>
        <v>0</v>
      </c>
      <c r="G13" s="209">
        <f t="shared" si="1"/>
        <v>0</v>
      </c>
      <c r="H13" s="160">
        <f>0</f>
        <v>0</v>
      </c>
      <c r="I13" s="160">
        <f>0</f>
        <v>0</v>
      </c>
      <c r="J13" s="156" t="s">
        <v>278</v>
      </c>
      <c r="K13" s="161"/>
    </row>
    <row r="14" spans="1:11" ht="20.149999999999999" customHeight="1" thickTop="1" thickBot="1" x14ac:dyDescent="0.3">
      <c r="A14" s="157">
        <v>4</v>
      </c>
      <c r="B14" s="68" t="s">
        <v>276</v>
      </c>
      <c r="C14" s="71">
        <v>2</v>
      </c>
      <c r="D14" s="208">
        <f t="shared" si="0"/>
        <v>0</v>
      </c>
      <c r="E14" s="160">
        <f>0</f>
        <v>0</v>
      </c>
      <c r="F14" s="160">
        <f>0</f>
        <v>0</v>
      </c>
      <c r="G14" s="209">
        <f t="shared" si="1"/>
        <v>0</v>
      </c>
      <c r="H14" s="160">
        <f>0</f>
        <v>0</v>
      </c>
      <c r="I14" s="160">
        <f>0</f>
        <v>0</v>
      </c>
      <c r="J14" s="156" t="s">
        <v>278</v>
      </c>
      <c r="K14" s="161"/>
    </row>
    <row r="15" spans="1:11" ht="20.149999999999999" customHeight="1" thickTop="1" thickBot="1" x14ac:dyDescent="0.3">
      <c r="A15" s="162"/>
      <c r="B15" s="163"/>
      <c r="C15" s="164"/>
      <c r="D15" s="208">
        <f t="shared" si="0"/>
        <v>0</v>
      </c>
      <c r="E15" s="160">
        <f>0</f>
        <v>0</v>
      </c>
      <c r="F15" s="160">
        <f>0</f>
        <v>0</v>
      </c>
      <c r="G15" s="209">
        <f t="shared" si="1"/>
        <v>0</v>
      </c>
      <c r="H15" s="160">
        <f>0</f>
        <v>0</v>
      </c>
      <c r="I15" s="160">
        <f>0</f>
        <v>0</v>
      </c>
      <c r="J15" s="161"/>
      <c r="K15" s="161"/>
    </row>
    <row r="16" spans="1:11" ht="20.149999999999999" customHeight="1" thickTop="1" thickBot="1" x14ac:dyDescent="0.3">
      <c r="A16" s="157"/>
      <c r="B16" s="158"/>
      <c r="C16" s="159"/>
      <c r="D16" s="208">
        <f t="shared" si="0"/>
        <v>0</v>
      </c>
      <c r="E16" s="160">
        <f>0</f>
        <v>0</v>
      </c>
      <c r="F16" s="160">
        <f>0</f>
        <v>0</v>
      </c>
      <c r="G16" s="209">
        <f t="shared" si="1"/>
        <v>0</v>
      </c>
      <c r="H16" s="160">
        <f>0</f>
        <v>0</v>
      </c>
      <c r="I16" s="160">
        <f>0</f>
        <v>0</v>
      </c>
      <c r="J16" s="161"/>
      <c r="K16" s="161"/>
    </row>
    <row r="17" spans="1:12" ht="20.149999999999999" customHeight="1" thickTop="1" thickBot="1" x14ac:dyDescent="0.3">
      <c r="A17" s="157"/>
      <c r="B17" s="158"/>
      <c r="C17" s="159"/>
      <c r="D17" s="208">
        <f t="shared" si="0"/>
        <v>0</v>
      </c>
      <c r="E17" s="160">
        <f>0</f>
        <v>0</v>
      </c>
      <c r="F17" s="160">
        <f>0</f>
        <v>0</v>
      </c>
      <c r="G17" s="209">
        <f t="shared" si="1"/>
        <v>0</v>
      </c>
      <c r="H17" s="160">
        <f>0</f>
        <v>0</v>
      </c>
      <c r="I17" s="160">
        <f>0</f>
        <v>0</v>
      </c>
      <c r="J17" s="161"/>
      <c r="K17" s="161"/>
    </row>
    <row r="18" spans="1:12" ht="20.149999999999999" customHeight="1" thickTop="1" thickBot="1" x14ac:dyDescent="0.3">
      <c r="A18" s="157"/>
      <c r="B18" s="158"/>
      <c r="C18" s="159"/>
      <c r="D18" s="208">
        <f t="shared" si="0"/>
        <v>0</v>
      </c>
      <c r="E18" s="160">
        <f>0</f>
        <v>0</v>
      </c>
      <c r="F18" s="160">
        <f>0</f>
        <v>0</v>
      </c>
      <c r="G18" s="209">
        <f t="shared" si="1"/>
        <v>0</v>
      </c>
      <c r="H18" s="160">
        <f>0</f>
        <v>0</v>
      </c>
      <c r="I18" s="160">
        <f>0</f>
        <v>0</v>
      </c>
      <c r="J18" s="161"/>
      <c r="K18" s="161"/>
    </row>
    <row r="19" spans="1:12" ht="20.149999999999999" customHeight="1" thickTop="1" thickBot="1" x14ac:dyDescent="0.3">
      <c r="A19" s="157"/>
      <c r="B19" s="158"/>
      <c r="C19" s="159"/>
      <c r="D19" s="208">
        <f t="shared" si="0"/>
        <v>0</v>
      </c>
      <c r="E19" s="160">
        <f>0</f>
        <v>0</v>
      </c>
      <c r="F19" s="160">
        <f>0</f>
        <v>0</v>
      </c>
      <c r="G19" s="209">
        <f t="shared" si="1"/>
        <v>0</v>
      </c>
      <c r="H19" s="160">
        <f>0</f>
        <v>0</v>
      </c>
      <c r="I19" s="160">
        <f>0</f>
        <v>0</v>
      </c>
      <c r="J19" s="161"/>
      <c r="K19" s="161"/>
    </row>
    <row r="20" spans="1:12" ht="20.149999999999999" customHeight="1" thickTop="1" thickBot="1" x14ac:dyDescent="0.3">
      <c r="A20" s="157"/>
      <c r="B20" s="158"/>
      <c r="C20" s="159"/>
      <c r="D20" s="208">
        <f t="shared" si="0"/>
        <v>0</v>
      </c>
      <c r="E20" s="160">
        <f>0</f>
        <v>0</v>
      </c>
      <c r="F20" s="160">
        <f>0</f>
        <v>0</v>
      </c>
      <c r="G20" s="209">
        <f t="shared" si="1"/>
        <v>0</v>
      </c>
      <c r="H20" s="160">
        <f>0</f>
        <v>0</v>
      </c>
      <c r="I20" s="160">
        <f>0</f>
        <v>0</v>
      </c>
      <c r="J20" s="161"/>
      <c r="K20" s="161"/>
    </row>
    <row r="21" spans="1:12" ht="20.149999999999999" customHeight="1" thickTop="1" thickBot="1" x14ac:dyDescent="0.3">
      <c r="A21" s="157"/>
      <c r="B21" s="158"/>
      <c r="C21" s="159"/>
      <c r="D21" s="208">
        <f t="shared" si="0"/>
        <v>0</v>
      </c>
      <c r="E21" s="160">
        <f>0</f>
        <v>0</v>
      </c>
      <c r="F21" s="160">
        <f>0</f>
        <v>0</v>
      </c>
      <c r="G21" s="209">
        <f t="shared" si="1"/>
        <v>0</v>
      </c>
      <c r="H21" s="160">
        <f>0</f>
        <v>0</v>
      </c>
      <c r="I21" s="160">
        <f>0</f>
        <v>0</v>
      </c>
      <c r="J21" s="161"/>
      <c r="K21" s="161"/>
    </row>
    <row r="22" spans="1:12" ht="20.149999999999999" customHeight="1" thickTop="1" thickBot="1" x14ac:dyDescent="0.3">
      <c r="A22" s="157"/>
      <c r="B22" s="158"/>
      <c r="C22" s="159"/>
      <c r="D22" s="208">
        <f t="shared" si="0"/>
        <v>0</v>
      </c>
      <c r="E22" s="160">
        <f>0</f>
        <v>0</v>
      </c>
      <c r="F22" s="160">
        <f>0</f>
        <v>0</v>
      </c>
      <c r="G22" s="209">
        <f t="shared" si="1"/>
        <v>0</v>
      </c>
      <c r="H22" s="160">
        <f>0</f>
        <v>0</v>
      </c>
      <c r="I22" s="160">
        <f>0</f>
        <v>0</v>
      </c>
      <c r="J22" s="161"/>
      <c r="K22" s="161"/>
    </row>
    <row r="23" spans="1:12" ht="20.149999999999999" customHeight="1" thickTop="1" x14ac:dyDescent="0.25">
      <c r="A23" s="157"/>
      <c r="B23" s="158"/>
      <c r="C23" s="159"/>
      <c r="D23" s="210">
        <f t="shared" si="0"/>
        <v>0</v>
      </c>
      <c r="E23" s="160">
        <f>0</f>
        <v>0</v>
      </c>
      <c r="F23" s="160">
        <f>0</f>
        <v>0</v>
      </c>
      <c r="G23" s="211">
        <f t="shared" si="1"/>
        <v>0</v>
      </c>
      <c r="H23" s="160">
        <f>0</f>
        <v>0</v>
      </c>
      <c r="I23" s="160">
        <f>0</f>
        <v>0</v>
      </c>
      <c r="J23" s="161"/>
      <c r="K23" s="161"/>
    </row>
    <row r="24" spans="1:12" ht="20.149999999999999" customHeight="1" x14ac:dyDescent="0.25">
      <c r="A24" s="294"/>
      <c r="B24" s="295"/>
      <c r="C24" s="295"/>
      <c r="D24" s="295"/>
      <c r="E24" s="295"/>
      <c r="F24" s="295"/>
      <c r="G24" s="295"/>
      <c r="H24" s="295"/>
      <c r="I24" s="295"/>
      <c r="J24" s="295"/>
      <c r="K24" s="295"/>
    </row>
    <row r="25" spans="1:12" ht="41.15" customHeight="1" x14ac:dyDescent="0.25">
      <c r="A25" s="212"/>
      <c r="B25" s="165" t="s">
        <v>166</v>
      </c>
      <c r="C25" s="165"/>
      <c r="D25" s="72">
        <f>SUM(D11:D23)</f>
        <v>210548</v>
      </c>
      <c r="E25" s="213">
        <f t="shared" ref="E25:I25" si="2">SUM(E11:E23)</f>
        <v>210548</v>
      </c>
      <c r="F25" s="213">
        <f t="shared" si="2"/>
        <v>0</v>
      </c>
      <c r="G25" s="214">
        <f t="shared" si="2"/>
        <v>421096</v>
      </c>
      <c r="H25" s="213">
        <f t="shared" si="2"/>
        <v>421096</v>
      </c>
      <c r="I25" s="213">
        <f t="shared" si="2"/>
        <v>0</v>
      </c>
      <c r="J25" s="296"/>
      <c r="K25" s="296"/>
    </row>
    <row r="26" spans="1:12" x14ac:dyDescent="0.25">
      <c r="A26" s="166"/>
    </row>
    <row r="27" spans="1:12" ht="18" x14ac:dyDescent="0.4">
      <c r="A27" s="167" t="s">
        <v>224</v>
      </c>
      <c r="B27" s="168"/>
      <c r="C27" s="168"/>
      <c r="D27" s="168"/>
      <c r="E27" s="168"/>
      <c r="F27" s="168"/>
      <c r="G27" s="168"/>
      <c r="H27" s="212"/>
      <c r="I27" s="169"/>
    </row>
    <row r="28" spans="1:12" ht="90.75" customHeight="1" thickBot="1" x14ac:dyDescent="0.3">
      <c r="A28" s="297" t="s">
        <v>263</v>
      </c>
      <c r="B28" s="298"/>
      <c r="C28" s="298"/>
      <c r="D28" s="298"/>
      <c r="E28" s="298"/>
      <c r="F28" s="298"/>
      <c r="G28" s="298"/>
      <c r="H28" s="298"/>
      <c r="I28" s="298"/>
      <c r="J28" s="298"/>
      <c r="K28" s="298"/>
    </row>
    <row r="29" spans="1:12" ht="16.5" customHeight="1" thickBot="1" x14ac:dyDescent="0.4">
      <c r="A29" s="180"/>
      <c r="B29" s="299" t="s">
        <v>167</v>
      </c>
      <c r="C29" s="300"/>
      <c r="D29" s="301" t="s">
        <v>139</v>
      </c>
      <c r="E29" s="302"/>
      <c r="F29" s="303"/>
      <c r="G29" s="301" t="s">
        <v>140</v>
      </c>
      <c r="H29" s="302"/>
      <c r="I29" s="303"/>
      <c r="J29" s="200"/>
      <c r="K29" s="304"/>
      <c r="L29" s="304"/>
    </row>
    <row r="30" spans="1:12" ht="51.75" customHeight="1" thickBot="1" x14ac:dyDescent="0.4">
      <c r="A30" s="180"/>
      <c r="B30" s="305" t="s">
        <v>0</v>
      </c>
      <c r="C30" s="306"/>
      <c r="D30" s="196" t="s">
        <v>119</v>
      </c>
      <c r="E30" s="196" t="s">
        <v>4</v>
      </c>
      <c r="F30" s="195" t="s">
        <v>118</v>
      </c>
      <c r="G30" s="196" t="s">
        <v>119</v>
      </c>
      <c r="H30" s="196" t="s">
        <v>4</v>
      </c>
      <c r="I30" s="195" t="s">
        <v>118</v>
      </c>
      <c r="J30" s="200"/>
      <c r="K30" s="200"/>
      <c r="L30" s="170"/>
    </row>
    <row r="31" spans="1:12" ht="20.149999999999999" customHeight="1" x14ac:dyDescent="0.25">
      <c r="A31" s="215"/>
      <c r="B31" s="307" t="s">
        <v>120</v>
      </c>
      <c r="C31" s="308"/>
      <c r="D31" s="216">
        <f t="shared" ref="D31:I31" si="3">+D25</f>
        <v>210548</v>
      </c>
      <c r="E31" s="217">
        <f t="shared" si="3"/>
        <v>210548</v>
      </c>
      <c r="F31" s="217">
        <f t="shared" si="3"/>
        <v>0</v>
      </c>
      <c r="G31" s="218">
        <f t="shared" si="3"/>
        <v>421096</v>
      </c>
      <c r="H31" s="217">
        <f t="shared" si="3"/>
        <v>421096</v>
      </c>
      <c r="I31" s="217">
        <f t="shared" si="3"/>
        <v>0</v>
      </c>
      <c r="J31" s="171"/>
      <c r="K31" s="171"/>
      <c r="L31" s="171"/>
    </row>
    <row r="32" spans="1:12" ht="20.149999999999999" customHeight="1" x14ac:dyDescent="0.25">
      <c r="A32" s="219"/>
      <c r="B32" s="309" t="s">
        <v>125</v>
      </c>
      <c r="C32" s="288"/>
      <c r="D32" s="172">
        <f>SUM(E32:F32)</f>
        <v>100300</v>
      </c>
      <c r="E32" s="220">
        <f>0</f>
        <v>0</v>
      </c>
      <c r="F32" s="220">
        <v>100300</v>
      </c>
      <c r="G32" s="173">
        <f>SUM(H32:I32)</f>
        <v>200600</v>
      </c>
      <c r="H32" s="220">
        <f>0</f>
        <v>0</v>
      </c>
      <c r="I32" s="220">
        <f>+F32*2</f>
        <v>200600</v>
      </c>
      <c r="J32" s="174"/>
      <c r="K32" s="174"/>
      <c r="L32" s="174"/>
    </row>
    <row r="33" spans="1:12" ht="20.149999999999999" customHeight="1" x14ac:dyDescent="0.25">
      <c r="A33" s="219"/>
      <c r="B33" s="309" t="s">
        <v>131</v>
      </c>
      <c r="C33" s="288"/>
      <c r="D33" s="221">
        <f>+F33</f>
        <v>0.03</v>
      </c>
      <c r="E33" s="222"/>
      <c r="F33" s="222">
        <v>0.03</v>
      </c>
      <c r="G33" s="223">
        <f>+I33</f>
        <v>0.03</v>
      </c>
      <c r="H33" s="222"/>
      <c r="I33" s="222">
        <v>0.03</v>
      </c>
      <c r="J33" s="224"/>
      <c r="K33" s="224"/>
      <c r="L33" s="224"/>
    </row>
    <row r="34" spans="1:12" ht="20.149999999999999" customHeight="1" x14ac:dyDescent="0.25">
      <c r="A34" s="219"/>
      <c r="B34" s="199" t="s">
        <v>126</v>
      </c>
      <c r="C34" s="199"/>
      <c r="D34" s="172">
        <f>SUM(E34:F34)</f>
        <v>123294</v>
      </c>
      <c r="E34" s="220">
        <f>0</f>
        <v>0</v>
      </c>
      <c r="F34" s="220">
        <v>123294</v>
      </c>
      <c r="G34" s="173">
        <f>SUM(H34:I34)</f>
        <v>246588</v>
      </c>
      <c r="H34" s="220">
        <f>0</f>
        <v>0</v>
      </c>
      <c r="I34" s="220">
        <f>+F34*2</f>
        <v>246588</v>
      </c>
      <c r="J34" s="174"/>
      <c r="K34" s="174"/>
      <c r="L34" s="174"/>
    </row>
    <row r="35" spans="1:12" ht="20.149999999999999" customHeight="1" x14ac:dyDescent="0.25">
      <c r="A35" s="219"/>
      <c r="B35" s="199" t="s">
        <v>127</v>
      </c>
      <c r="C35" s="199"/>
      <c r="D35" s="221">
        <f>+F35</f>
        <v>0.03</v>
      </c>
      <c r="E35" s="222"/>
      <c r="F35" s="222">
        <v>0.03</v>
      </c>
      <c r="G35" s="223">
        <f>+I35</f>
        <v>0.03</v>
      </c>
      <c r="H35" s="222"/>
      <c r="I35" s="222">
        <v>0.03</v>
      </c>
      <c r="J35" s="224"/>
      <c r="K35" s="224"/>
      <c r="L35" s="224"/>
    </row>
    <row r="36" spans="1:12" ht="20.149999999999999" customHeight="1" x14ac:dyDescent="0.25">
      <c r="A36" s="219"/>
      <c r="B36" s="199" t="s">
        <v>128</v>
      </c>
      <c r="C36" s="199"/>
      <c r="D36" s="172">
        <f>SUM(E36:F36)</f>
        <v>120205</v>
      </c>
      <c r="E36" s="220">
        <f>0</f>
        <v>0</v>
      </c>
      <c r="F36" s="220">
        <v>120205</v>
      </c>
      <c r="G36" s="173">
        <f>SUM(H36:I36)</f>
        <v>240410</v>
      </c>
      <c r="H36" s="220">
        <f>0</f>
        <v>0</v>
      </c>
      <c r="I36" s="220">
        <f>+F36*2</f>
        <v>240410</v>
      </c>
      <c r="J36" s="174"/>
      <c r="K36" s="174"/>
      <c r="L36" s="174"/>
    </row>
    <row r="37" spans="1:12" ht="20.149999999999999" customHeight="1" x14ac:dyDescent="0.25">
      <c r="A37" s="219"/>
      <c r="B37" s="199" t="s">
        <v>129</v>
      </c>
      <c r="C37" s="199"/>
      <c r="D37" s="221">
        <f>+F37</f>
        <v>0.03</v>
      </c>
      <c r="E37" s="222"/>
      <c r="F37" s="222">
        <v>0.03</v>
      </c>
      <c r="G37" s="223">
        <f>+I37</f>
        <v>0.03</v>
      </c>
      <c r="H37" s="222"/>
      <c r="I37" s="222">
        <v>0.03</v>
      </c>
      <c r="J37" s="224"/>
      <c r="K37" s="224"/>
      <c r="L37" s="224"/>
    </row>
    <row r="38" spans="1:12" ht="20.149999999999999" customHeight="1" x14ac:dyDescent="0.25">
      <c r="A38" s="219"/>
      <c r="B38" s="288" t="s">
        <v>124</v>
      </c>
      <c r="C38" s="289"/>
      <c r="D38" s="172">
        <f>SUM(E38:F38)</f>
        <v>0</v>
      </c>
      <c r="E38" s="220">
        <f>0</f>
        <v>0</v>
      </c>
      <c r="F38" s="220">
        <f>0</f>
        <v>0</v>
      </c>
      <c r="G38" s="173">
        <f>SUM(H38:I38)</f>
        <v>0</v>
      </c>
      <c r="H38" s="220">
        <f>0</f>
        <v>0</v>
      </c>
      <c r="I38" s="220">
        <f>0</f>
        <v>0</v>
      </c>
      <c r="J38" s="174"/>
      <c r="K38" s="174"/>
      <c r="L38" s="174"/>
    </row>
    <row r="39" spans="1:12" ht="20.149999999999999" customHeight="1" x14ac:dyDescent="0.25">
      <c r="A39" s="219"/>
      <c r="B39" s="288" t="s">
        <v>130</v>
      </c>
      <c r="C39" s="289"/>
      <c r="D39" s="221">
        <f>+F39</f>
        <v>0</v>
      </c>
      <c r="E39" s="222"/>
      <c r="F39" s="222">
        <f>0</f>
        <v>0</v>
      </c>
      <c r="G39" s="223">
        <f>+I39</f>
        <v>0</v>
      </c>
      <c r="H39" s="222"/>
      <c r="I39" s="222">
        <f>0</f>
        <v>0</v>
      </c>
      <c r="J39" s="224"/>
      <c r="K39" s="224"/>
      <c r="L39" s="224"/>
    </row>
    <row r="40" spans="1:12" ht="20.149999999999999" customHeight="1" x14ac:dyDescent="0.25">
      <c r="A40" s="219"/>
      <c r="B40" s="288" t="s">
        <v>132</v>
      </c>
      <c r="C40" s="312"/>
      <c r="D40" s="172">
        <f t="shared" ref="D40:D47" si="4">SUM(E40:F40)</f>
        <v>272976</v>
      </c>
      <c r="E40" s="220">
        <f>0</f>
        <v>0</v>
      </c>
      <c r="F40" s="220">
        <v>272976</v>
      </c>
      <c r="G40" s="173">
        <f t="shared" ref="G40:G47" si="5">SUM(H40:I40)</f>
        <v>283462</v>
      </c>
      <c r="H40" s="220">
        <f>0</f>
        <v>0</v>
      </c>
      <c r="I40" s="220">
        <f>10486+F40</f>
        <v>283462</v>
      </c>
    </row>
    <row r="41" spans="1:12" ht="20.149999999999999" customHeight="1" x14ac:dyDescent="0.25">
      <c r="A41" s="219"/>
      <c r="B41" s="313" t="s">
        <v>133</v>
      </c>
      <c r="C41" s="288"/>
      <c r="D41" s="172">
        <f t="shared" si="4"/>
        <v>0</v>
      </c>
      <c r="E41" s="220">
        <f>0</f>
        <v>0</v>
      </c>
      <c r="F41" s="220">
        <f>0</f>
        <v>0</v>
      </c>
      <c r="G41" s="173">
        <f t="shared" si="5"/>
        <v>0</v>
      </c>
      <c r="H41" s="220">
        <f>0</f>
        <v>0</v>
      </c>
      <c r="I41" s="220">
        <f>0</f>
        <v>0</v>
      </c>
      <c r="J41" s="175" t="s">
        <v>117</v>
      </c>
    </row>
    <row r="42" spans="1:12" ht="20.149999999999999" customHeight="1" x14ac:dyDescent="0.25">
      <c r="A42" s="219"/>
      <c r="B42" s="225" t="s">
        <v>153</v>
      </c>
      <c r="C42" s="197"/>
      <c r="D42" s="172">
        <f t="shared" si="4"/>
        <v>0</v>
      </c>
      <c r="E42" s="220">
        <f>0</f>
        <v>0</v>
      </c>
      <c r="F42" s="220">
        <f>0</f>
        <v>0</v>
      </c>
      <c r="G42" s="173">
        <f t="shared" si="5"/>
        <v>0</v>
      </c>
      <c r="H42" s="220">
        <f>0</f>
        <v>0</v>
      </c>
      <c r="I42" s="220">
        <f>0</f>
        <v>0</v>
      </c>
    </row>
    <row r="43" spans="1:12" ht="20.149999999999999" customHeight="1" x14ac:dyDescent="0.25">
      <c r="A43" s="219"/>
      <c r="B43" s="225" t="s">
        <v>154</v>
      </c>
      <c r="C43" s="197"/>
      <c r="D43" s="172">
        <f t="shared" si="4"/>
        <v>0</v>
      </c>
      <c r="E43" s="220">
        <f>0</f>
        <v>0</v>
      </c>
      <c r="F43" s="220">
        <f>0</f>
        <v>0</v>
      </c>
      <c r="G43" s="173">
        <f t="shared" si="5"/>
        <v>0</v>
      </c>
      <c r="H43" s="220">
        <f>0</f>
        <v>0</v>
      </c>
      <c r="I43" s="220">
        <f>0</f>
        <v>0</v>
      </c>
    </row>
    <row r="44" spans="1:12" ht="20.149999999999999" customHeight="1" x14ac:dyDescent="0.25">
      <c r="A44" s="219"/>
      <c r="B44" s="313" t="s">
        <v>155</v>
      </c>
      <c r="C44" s="288"/>
      <c r="D44" s="172">
        <f t="shared" si="4"/>
        <v>0</v>
      </c>
      <c r="E44" s="220">
        <f>0</f>
        <v>0</v>
      </c>
      <c r="F44" s="220">
        <f>0</f>
        <v>0</v>
      </c>
      <c r="G44" s="173">
        <f t="shared" si="5"/>
        <v>0</v>
      </c>
      <c r="H44" s="220">
        <f>0</f>
        <v>0</v>
      </c>
      <c r="I44" s="220">
        <f>0</f>
        <v>0</v>
      </c>
    </row>
    <row r="45" spans="1:12" ht="20.149999999999999" customHeight="1" x14ac:dyDescent="0.25">
      <c r="A45" s="219"/>
      <c r="B45" s="288" t="s">
        <v>156</v>
      </c>
      <c r="C45" s="312"/>
      <c r="D45" s="172">
        <f t="shared" si="4"/>
        <v>250000</v>
      </c>
      <c r="E45" s="220">
        <f>0</f>
        <v>0</v>
      </c>
      <c r="F45" s="220">
        <v>250000</v>
      </c>
      <c r="G45" s="173">
        <f t="shared" si="5"/>
        <v>500000</v>
      </c>
      <c r="H45" s="220">
        <f>0</f>
        <v>0</v>
      </c>
      <c r="I45" s="220">
        <f>+F45*2</f>
        <v>500000</v>
      </c>
    </row>
    <row r="46" spans="1:12" ht="20.149999999999999" customHeight="1" x14ac:dyDescent="0.25">
      <c r="A46" s="219"/>
      <c r="B46" s="313" t="s">
        <v>157</v>
      </c>
      <c r="C46" s="288"/>
      <c r="D46" s="172">
        <f t="shared" si="4"/>
        <v>50000</v>
      </c>
      <c r="E46" s="220">
        <f>0</f>
        <v>0</v>
      </c>
      <c r="F46" s="220">
        <v>50000</v>
      </c>
      <c r="G46" s="173">
        <f t="shared" si="5"/>
        <v>100000</v>
      </c>
      <c r="H46" s="220">
        <f>0</f>
        <v>0</v>
      </c>
      <c r="I46" s="220">
        <f>+F46*2</f>
        <v>100000</v>
      </c>
    </row>
    <row r="47" spans="1:12" ht="20.149999999999999" customHeight="1" x14ac:dyDescent="0.25">
      <c r="A47" s="219"/>
      <c r="B47" s="313" t="s">
        <v>158</v>
      </c>
      <c r="C47" s="288"/>
      <c r="D47" s="172">
        <f t="shared" si="4"/>
        <v>25000</v>
      </c>
      <c r="E47" s="220">
        <f>0</f>
        <v>0</v>
      </c>
      <c r="F47" s="220">
        <v>25000</v>
      </c>
      <c r="G47" s="173">
        <f t="shared" si="5"/>
        <v>50000</v>
      </c>
      <c r="H47" s="220">
        <f>0</f>
        <v>0</v>
      </c>
      <c r="I47" s="220">
        <f>+F47*2</f>
        <v>50000</v>
      </c>
    </row>
    <row r="48" spans="1:12" ht="20.149999999999999" customHeight="1" x14ac:dyDescent="0.25">
      <c r="A48" s="226"/>
      <c r="B48" s="314" t="s">
        <v>2</v>
      </c>
      <c r="C48" s="315"/>
      <c r="D48" s="227">
        <f>SUM(D41:D47,D31,D32,D34,D36,D38,D40)</f>
        <v>1152323</v>
      </c>
      <c r="E48" s="227">
        <f>SUM(E41:E47,E31,E32,E34,E36,E38,E40)</f>
        <v>210548</v>
      </c>
      <c r="F48" s="227">
        <f>SUM(F41:F47,F31,F32,F34,F36,F38,F40)</f>
        <v>941775</v>
      </c>
      <c r="G48" s="228">
        <f>SUM(G40:G47,G31,G32,G34,G36,G38)</f>
        <v>2042156</v>
      </c>
      <c r="H48" s="229">
        <f>SUM(H40:H47,H31,H32,H34,H36,H38)</f>
        <v>421096</v>
      </c>
      <c r="I48" s="227">
        <f>SUM(I41:I47,I31,I32,I34,I36,I38,I40)</f>
        <v>1621060</v>
      </c>
    </row>
    <row r="49" spans="2:11" x14ac:dyDescent="0.25">
      <c r="B49" s="176" t="s">
        <v>1</v>
      </c>
      <c r="C49" s="177"/>
      <c r="D49" s="177"/>
      <c r="E49" s="177"/>
      <c r="F49" s="177"/>
    </row>
    <row r="50" spans="2:11" ht="13" x14ac:dyDescent="0.3">
      <c r="B50" s="316" t="s">
        <v>121</v>
      </c>
      <c r="C50" s="316"/>
      <c r="D50" s="316"/>
      <c r="E50" s="316"/>
      <c r="F50" s="316"/>
      <c r="G50" s="316"/>
      <c r="H50" s="316"/>
      <c r="I50" s="316"/>
    </row>
    <row r="51" spans="2:11" ht="13" x14ac:dyDescent="0.3">
      <c r="B51" s="316" t="s">
        <v>11</v>
      </c>
      <c r="C51" s="316"/>
      <c r="D51" s="316"/>
      <c r="E51" s="316"/>
      <c r="F51" s="316"/>
      <c r="G51" s="316"/>
      <c r="H51" s="316"/>
      <c r="I51" s="316"/>
    </row>
    <row r="52" spans="2:11" ht="13" x14ac:dyDescent="0.3">
      <c r="B52" s="198" t="s">
        <v>264</v>
      </c>
      <c r="C52" s="198"/>
      <c r="D52" s="198"/>
      <c r="E52" s="198"/>
      <c r="F52" s="198"/>
      <c r="G52" s="198"/>
      <c r="H52" s="198"/>
      <c r="I52" s="198"/>
    </row>
    <row r="53" spans="2:11" x14ac:dyDescent="0.25">
      <c r="B53" s="178"/>
      <c r="C53" s="178"/>
      <c r="D53" s="178"/>
      <c r="E53" s="178"/>
      <c r="F53" s="178"/>
      <c r="G53" s="178"/>
      <c r="H53" s="178"/>
      <c r="I53" s="178"/>
    </row>
    <row r="54" spans="2:11" ht="15.5" x14ac:dyDescent="0.35">
      <c r="B54" s="178"/>
      <c r="C54" s="178"/>
      <c r="D54" s="178"/>
      <c r="E54" s="178"/>
      <c r="F54" s="178"/>
      <c r="G54" s="178"/>
      <c r="H54" s="230" t="s">
        <v>265</v>
      </c>
      <c r="I54" s="231"/>
    </row>
    <row r="55" spans="2:11" ht="15.5" x14ac:dyDescent="0.35">
      <c r="H55" s="317" t="s">
        <v>266</v>
      </c>
      <c r="I55" s="318"/>
      <c r="J55" s="310" t="s">
        <v>267</v>
      </c>
      <c r="K55" s="310"/>
    </row>
    <row r="56" spans="2:11" ht="15.5" x14ac:dyDescent="0.25">
      <c r="H56" s="232" t="s">
        <v>139</v>
      </c>
      <c r="I56" s="232" t="s">
        <v>140</v>
      </c>
      <c r="J56" s="233" t="s">
        <v>139</v>
      </c>
      <c r="K56" s="233" t="s">
        <v>140</v>
      </c>
    </row>
    <row r="57" spans="2:11" ht="15.5" x14ac:dyDescent="0.35">
      <c r="H57" s="234">
        <f>+'2-T&amp;F Revenue'!D24-'2-T&amp;F Revenue'!C24-'3-Academic-Financial'!F48</f>
        <v>0</v>
      </c>
      <c r="I57" s="234">
        <f>+'2-T&amp;F Revenue'!E24-'2-T&amp;F Revenue'!C24-'3-Academic-Financial'!I48</f>
        <v>0</v>
      </c>
      <c r="J57" s="235"/>
      <c r="K57" s="235"/>
    </row>
    <row r="59" spans="2:11" x14ac:dyDescent="0.25">
      <c r="B59" s="311"/>
      <c r="C59" s="311"/>
      <c r="D59" s="311"/>
      <c r="E59" s="311"/>
      <c r="F59" s="311"/>
    </row>
  </sheetData>
  <sheetProtection insertRows="0" selectLockedCells="1" selectUnlockedCells="1"/>
  <mergeCells count="37">
    <mergeCell ref="J55:K55"/>
    <mergeCell ref="B59:F59"/>
    <mergeCell ref="B40:C40"/>
    <mergeCell ref="B41:C41"/>
    <mergeCell ref="B44:C44"/>
    <mergeCell ref="B45:C45"/>
    <mergeCell ref="B46:C46"/>
    <mergeCell ref="B47:C47"/>
    <mergeCell ref="B48:C48"/>
    <mergeCell ref="B50:I50"/>
    <mergeCell ref="B51:I51"/>
    <mergeCell ref="H55:I55"/>
    <mergeCell ref="B39:C39"/>
    <mergeCell ref="D9:F9"/>
    <mergeCell ref="G9:I9"/>
    <mergeCell ref="A24:K24"/>
    <mergeCell ref="J25:K25"/>
    <mergeCell ref="A28:K28"/>
    <mergeCell ref="B29:C29"/>
    <mergeCell ref="D29:F29"/>
    <mergeCell ref="G29:I29"/>
    <mergeCell ref="K29:L29"/>
    <mergeCell ref="B30:C30"/>
    <mergeCell ref="B31:C31"/>
    <mergeCell ref="B32:C32"/>
    <mergeCell ref="B33:C33"/>
    <mergeCell ref="B38:C38"/>
    <mergeCell ref="A2:I2"/>
    <mergeCell ref="A4:K5"/>
    <mergeCell ref="A6:A10"/>
    <mergeCell ref="B6:K6"/>
    <mergeCell ref="D7:I7"/>
    <mergeCell ref="B8:B10"/>
    <mergeCell ref="C8:C10"/>
    <mergeCell ref="D8:I8"/>
    <mergeCell ref="J8:J10"/>
    <mergeCell ref="K8:K10"/>
  </mergeCells>
  <pageMargins left="0.7" right="0.45" top="0.25" bottom="0.5" header="0" footer="0.15"/>
  <pageSetup scale="37" fitToHeight="0" orientation="landscape" horizontalDpi="1200" verticalDpi="1200" r:id="rId1"/>
  <headerFooter>
    <oddFooter>&amp;L2017 Six-Year Plan - Academic-Financial Plan&amp;C&amp;P of &amp;N&amp;RSCHEV - 5/23/17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zoomScale="80" zoomScaleNormal="80" workbookViewId="0"/>
  </sheetViews>
  <sheetFormatPr defaultColWidth="9.1796875" defaultRowHeight="12.5" x14ac:dyDescent="0.25"/>
  <cols>
    <col min="1" max="1" width="9.1796875" style="8"/>
    <col min="2" max="2" width="50.54296875" style="8" customWidth="1"/>
    <col min="3" max="3" width="7.1796875" style="8" customWidth="1"/>
    <col min="4" max="4" width="18.54296875" style="8" customWidth="1"/>
    <col min="5" max="5" width="15.453125" style="8" customWidth="1"/>
    <col min="6" max="6" width="18.54296875" style="8" customWidth="1"/>
    <col min="7" max="7" width="16.453125" style="8" customWidth="1"/>
    <col min="8" max="8" width="41.81640625" style="8" customWidth="1"/>
    <col min="9" max="16384" width="9.1796875" style="8"/>
  </cols>
  <sheetData>
    <row r="1" spans="1:8" ht="20.149999999999999" customHeight="1" x14ac:dyDescent="0.25">
      <c r="A1" s="85" t="s">
        <v>225</v>
      </c>
      <c r="B1" s="85"/>
      <c r="C1" s="85"/>
      <c r="D1" s="85"/>
      <c r="E1" s="85"/>
      <c r="F1" s="85"/>
      <c r="G1" s="85"/>
    </row>
    <row r="2" spans="1:8" ht="20.149999999999999" customHeight="1" x14ac:dyDescent="0.25">
      <c r="A2" s="322" t="str">
        <f>'[1]Institution ID'!C3</f>
        <v>Institution Name</v>
      </c>
      <c r="B2" s="322"/>
      <c r="C2" s="322"/>
      <c r="D2" s="322"/>
      <c r="E2" s="322"/>
      <c r="F2" s="322"/>
      <c r="G2" s="322"/>
    </row>
    <row r="3" spans="1:8" s="7" customFormat="1" ht="30" customHeight="1" x14ac:dyDescent="0.25">
      <c r="A3" s="323" t="s">
        <v>268</v>
      </c>
      <c r="B3" s="323"/>
      <c r="C3" s="323"/>
      <c r="D3" s="323"/>
      <c r="E3" s="323"/>
      <c r="F3" s="323"/>
      <c r="G3" s="323"/>
      <c r="H3" s="323"/>
    </row>
    <row r="4" spans="1:8" s="7" customFormat="1" ht="60.65" customHeight="1" thickBot="1" x14ac:dyDescent="0.3">
      <c r="A4" s="324"/>
      <c r="B4" s="324"/>
      <c r="C4" s="324"/>
      <c r="D4" s="324"/>
      <c r="E4" s="324"/>
      <c r="F4" s="324"/>
      <c r="G4" s="324"/>
      <c r="H4" s="324"/>
    </row>
    <row r="5" spans="1:8" s="3" customFormat="1" ht="20.149999999999999" customHeight="1" thickBot="1" x14ac:dyDescent="0.4">
      <c r="A5" s="325" t="s">
        <v>25</v>
      </c>
      <c r="B5" s="328" t="s">
        <v>135</v>
      </c>
      <c r="C5" s="320"/>
      <c r="D5" s="320"/>
      <c r="E5" s="320"/>
      <c r="F5" s="320"/>
      <c r="G5" s="320"/>
      <c r="H5" s="329" t="s">
        <v>136</v>
      </c>
    </row>
    <row r="6" spans="1:8" s="3" customFormat="1" ht="20.149999999999999" customHeight="1" thickBot="1" x14ac:dyDescent="0.4">
      <c r="A6" s="326"/>
      <c r="B6" s="69"/>
      <c r="C6" s="201"/>
      <c r="D6" s="328" t="s">
        <v>141</v>
      </c>
      <c r="E6" s="320"/>
      <c r="F6" s="320"/>
      <c r="G6" s="320"/>
      <c r="H6" s="330"/>
    </row>
    <row r="7" spans="1:8" s="3" customFormat="1" ht="20.149999999999999" customHeight="1" thickBot="1" x14ac:dyDescent="0.4">
      <c r="A7" s="326"/>
      <c r="B7" s="329" t="s">
        <v>168</v>
      </c>
      <c r="C7" s="332" t="s">
        <v>122</v>
      </c>
      <c r="D7" s="320"/>
      <c r="E7" s="320"/>
      <c r="F7" s="320"/>
      <c r="G7" s="320"/>
      <c r="H7" s="330"/>
    </row>
    <row r="8" spans="1:8" s="3" customFormat="1" ht="20.149999999999999" customHeight="1" thickBot="1" x14ac:dyDescent="0.4">
      <c r="A8" s="326"/>
      <c r="B8" s="330"/>
      <c r="C8" s="333"/>
      <c r="D8" s="328" t="s">
        <v>139</v>
      </c>
      <c r="E8" s="320"/>
      <c r="F8" s="319" t="s">
        <v>140</v>
      </c>
      <c r="G8" s="320"/>
      <c r="H8" s="330"/>
    </row>
    <row r="9" spans="1:8" s="3" customFormat="1" ht="42" customHeight="1" thickBot="1" x14ac:dyDescent="0.4">
      <c r="A9" s="327"/>
      <c r="B9" s="331"/>
      <c r="C9" s="334"/>
      <c r="D9" s="86" t="s">
        <v>119</v>
      </c>
      <c r="E9" s="87" t="s">
        <v>134</v>
      </c>
      <c r="F9" s="88" t="s">
        <v>119</v>
      </c>
      <c r="G9" s="87" t="s">
        <v>134</v>
      </c>
      <c r="H9" s="330"/>
    </row>
    <row r="10" spans="1:8" ht="25.5" thickBot="1" x14ac:dyDescent="0.3">
      <c r="A10" s="65">
        <v>1</v>
      </c>
      <c r="B10" s="66" t="s">
        <v>227</v>
      </c>
      <c r="C10" s="70">
        <v>2</v>
      </c>
      <c r="D10" s="236">
        <f>125000+75000+125000+125000+75000</f>
        <v>525000</v>
      </c>
      <c r="E10" s="236">
        <v>525000</v>
      </c>
      <c r="F10" s="236">
        <v>1050000</v>
      </c>
      <c r="G10" s="236">
        <v>1050000</v>
      </c>
      <c r="H10" s="237" t="s">
        <v>280</v>
      </c>
    </row>
    <row r="11" spans="1:8" ht="120" customHeight="1" thickTop="1" thickBot="1" x14ac:dyDescent="0.3">
      <c r="A11" s="67">
        <v>2</v>
      </c>
      <c r="B11" s="68" t="s">
        <v>274</v>
      </c>
      <c r="C11" s="71" t="s">
        <v>277</v>
      </c>
      <c r="D11" s="236">
        <f>842190+125000+125000+150000</f>
        <v>1242190</v>
      </c>
      <c r="E11" s="236">
        <f>631642+125000+125000+150000</f>
        <v>1031642</v>
      </c>
      <c r="F11" s="236">
        <f>+D11*2</f>
        <v>2484380</v>
      </c>
      <c r="G11" s="236">
        <f>+E11*2</f>
        <v>2063284</v>
      </c>
      <c r="H11" s="237" t="s">
        <v>281</v>
      </c>
    </row>
    <row r="12" spans="1:8" ht="63.5" thickTop="1" thickBot="1" x14ac:dyDescent="0.3">
      <c r="A12" s="67">
        <v>3</v>
      </c>
      <c r="B12" s="68" t="s">
        <v>275</v>
      </c>
      <c r="C12" s="71" t="s">
        <v>277</v>
      </c>
      <c r="D12" s="64">
        <f>90000+285000+110000+80000+70000</f>
        <v>635000</v>
      </c>
      <c r="E12" s="64">
        <v>635000</v>
      </c>
      <c r="F12" s="64">
        <v>1270000</v>
      </c>
      <c r="G12" s="64">
        <v>1270000</v>
      </c>
      <c r="H12" s="237" t="s">
        <v>282</v>
      </c>
    </row>
    <row r="13" spans="1:8" ht="63.5" thickTop="1" thickBot="1" x14ac:dyDescent="0.3">
      <c r="A13" s="67">
        <v>4</v>
      </c>
      <c r="B13" s="68" t="s">
        <v>276</v>
      </c>
      <c r="C13" s="71">
        <v>2</v>
      </c>
      <c r="D13" s="77">
        <v>200000</v>
      </c>
      <c r="E13" s="77">
        <v>200000</v>
      </c>
      <c r="F13" s="77">
        <v>400000</v>
      </c>
      <c r="G13" s="77">
        <v>400000</v>
      </c>
      <c r="H13" s="237" t="s">
        <v>283</v>
      </c>
    </row>
    <row r="14" spans="1:8" s="73" customFormat="1" ht="16" thickTop="1" x14ac:dyDescent="0.25">
      <c r="A14" s="213"/>
      <c r="B14" s="213"/>
      <c r="C14" s="74"/>
      <c r="D14" s="72">
        <f t="shared" ref="D14:G14" si="0">SUM(D10:D13)</f>
        <v>2602190</v>
      </c>
      <c r="E14" s="75">
        <f t="shared" si="0"/>
        <v>2391642</v>
      </c>
      <c r="F14" s="76">
        <f t="shared" si="0"/>
        <v>5204380</v>
      </c>
      <c r="G14" s="75">
        <f t="shared" si="0"/>
        <v>4783284</v>
      </c>
      <c r="H14" s="213"/>
    </row>
    <row r="15" spans="1:8" x14ac:dyDescent="0.25">
      <c r="B15" s="321"/>
      <c r="C15" s="321"/>
      <c r="D15" s="321"/>
      <c r="E15" s="321"/>
    </row>
  </sheetData>
  <mergeCells count="12">
    <mergeCell ref="F8:G8"/>
    <mergeCell ref="B15:E15"/>
    <mergeCell ref="A2:G2"/>
    <mergeCell ref="A3:H4"/>
    <mergeCell ref="A5:A9"/>
    <mergeCell ref="B5:G5"/>
    <mergeCell ref="H5:H9"/>
    <mergeCell ref="D6:G6"/>
    <mergeCell ref="B7:B9"/>
    <mergeCell ref="C7:C9"/>
    <mergeCell ref="D7:G7"/>
    <mergeCell ref="D8:E8"/>
  </mergeCells>
  <pageMargins left="0.7" right="0.45" top="0.25" bottom="0.5" header="0" footer="0.15"/>
  <pageSetup scale="37"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80" zoomScaleNormal="80" workbookViewId="0"/>
  </sheetViews>
  <sheetFormatPr defaultColWidth="9.1796875" defaultRowHeight="12.5" x14ac:dyDescent="0.25"/>
  <cols>
    <col min="1" max="1" width="31.1796875" style="16" customWidth="1"/>
    <col min="2" max="5" width="17.54296875" style="16" customWidth="1"/>
    <col min="6" max="8" width="15.54296875" style="16" customWidth="1"/>
    <col min="9" max="16384" width="9.1796875" style="16"/>
  </cols>
  <sheetData>
    <row r="1" spans="1:10" s="12" customFormat="1" ht="20.149999999999999" customHeight="1" x14ac:dyDescent="0.25">
      <c r="A1" s="84" t="s">
        <v>159</v>
      </c>
      <c r="B1" s="84"/>
      <c r="C1" s="84"/>
      <c r="D1" s="84"/>
      <c r="E1" s="84"/>
    </row>
    <row r="2" spans="1:10" s="12" customFormat="1" ht="20.149999999999999" customHeight="1" x14ac:dyDescent="0.25">
      <c r="A2" s="335" t="str">
        <f>'Institution ID'!C3</f>
        <v>Richard Bland College</v>
      </c>
      <c r="B2" s="335"/>
      <c r="C2" s="335"/>
      <c r="D2" s="335"/>
      <c r="E2" s="335"/>
    </row>
    <row r="3" spans="1:10" s="10" customFormat="1" ht="70.5" customHeight="1" x14ac:dyDescent="0.25">
      <c r="A3" s="349" t="s">
        <v>169</v>
      </c>
      <c r="B3" s="350"/>
      <c r="C3" s="350"/>
      <c r="D3" s="350"/>
      <c r="E3" s="350"/>
      <c r="F3" s="350"/>
      <c r="G3" s="350"/>
      <c r="H3" s="350"/>
    </row>
    <row r="4" spans="1:10" s="10" customFormat="1" ht="41.5" customHeight="1" x14ac:dyDescent="0.25">
      <c r="A4" s="349" t="s">
        <v>231</v>
      </c>
      <c r="B4" s="350"/>
      <c r="C4" s="350"/>
      <c r="D4" s="350"/>
      <c r="E4" s="350"/>
      <c r="F4" s="350"/>
      <c r="G4" s="350"/>
      <c r="H4" s="350"/>
    </row>
    <row r="5" spans="1:10" s="17" customFormat="1" ht="38.15" customHeight="1" x14ac:dyDescent="0.25">
      <c r="A5" s="351" t="s">
        <v>114</v>
      </c>
      <c r="B5" s="352"/>
      <c r="C5" s="352"/>
      <c r="D5" s="352"/>
      <c r="E5" s="352"/>
      <c r="F5" s="352"/>
      <c r="G5" s="352"/>
      <c r="H5" s="352"/>
    </row>
    <row r="6" spans="1:10" s="17" customFormat="1" ht="20.149999999999999" customHeight="1" x14ac:dyDescent="0.4">
      <c r="A6" s="353" t="s">
        <v>21</v>
      </c>
      <c r="B6" s="354"/>
      <c r="C6" s="354"/>
      <c r="D6" s="354"/>
      <c r="E6" s="354"/>
      <c r="F6" s="354"/>
      <c r="G6" s="118"/>
      <c r="H6" s="118"/>
    </row>
    <row r="7" spans="1:10" s="17" customFormat="1" ht="15" customHeight="1" x14ac:dyDescent="0.25">
      <c r="A7" s="345" t="s">
        <v>230</v>
      </c>
      <c r="B7" s="345"/>
      <c r="C7" s="345"/>
      <c r="D7" s="345"/>
      <c r="E7" s="345"/>
      <c r="F7" s="345"/>
      <c r="G7" s="345"/>
      <c r="H7" s="345"/>
    </row>
    <row r="8" spans="1:10" s="17" customFormat="1" ht="15" customHeight="1" x14ac:dyDescent="0.25">
      <c r="A8" s="356" t="s">
        <v>22</v>
      </c>
      <c r="B8" s="355" t="s">
        <v>220</v>
      </c>
      <c r="C8" s="355" t="s">
        <v>160</v>
      </c>
      <c r="D8" s="358" t="s">
        <v>115</v>
      </c>
      <c r="E8" s="355" t="s">
        <v>23</v>
      </c>
      <c r="F8" s="355" t="s">
        <v>76</v>
      </c>
      <c r="G8" s="341" t="s">
        <v>226</v>
      </c>
      <c r="H8" s="346" t="s">
        <v>229</v>
      </c>
    </row>
    <row r="9" spans="1:10" s="17" customFormat="1" ht="16.399999999999999" customHeight="1" thickBot="1" x14ac:dyDescent="0.3">
      <c r="A9" s="356"/>
      <c r="B9" s="346"/>
      <c r="C9" s="346"/>
      <c r="D9" s="358"/>
      <c r="E9" s="346"/>
      <c r="F9" s="346"/>
      <c r="G9" s="342"/>
      <c r="H9" s="346"/>
    </row>
    <row r="10" spans="1:10" s="17" customFormat="1" ht="16.399999999999999" customHeight="1" x14ac:dyDescent="0.25">
      <c r="A10" s="356"/>
      <c r="B10" s="347"/>
      <c r="C10" s="347"/>
      <c r="D10" s="358"/>
      <c r="E10" s="347"/>
      <c r="F10" s="347"/>
      <c r="G10" s="343"/>
      <c r="H10" s="347"/>
      <c r="I10" s="336" t="s">
        <v>227</v>
      </c>
      <c r="J10" s="337"/>
    </row>
    <row r="11" spans="1:10" s="17" customFormat="1" ht="16.399999999999999" customHeight="1" thickBot="1" x14ac:dyDescent="0.3">
      <c r="A11" s="357"/>
      <c r="B11" s="348"/>
      <c r="C11" s="348"/>
      <c r="D11" s="359"/>
      <c r="E11" s="348"/>
      <c r="F11" s="348"/>
      <c r="G11" s="344"/>
      <c r="H11" s="348"/>
      <c r="I11" s="338" t="s">
        <v>228</v>
      </c>
      <c r="J11" s="339"/>
    </row>
    <row r="12" spans="1:10" s="17" customFormat="1" ht="16.399999999999999" customHeight="1" x14ac:dyDescent="0.35">
      <c r="A12" s="54" t="s">
        <v>98</v>
      </c>
      <c r="B12" s="59">
        <f>+'2-T&amp;F Revenue'!B7</f>
        <v>5816368</v>
      </c>
      <c r="C12" s="55">
        <v>60000</v>
      </c>
      <c r="D12" s="119">
        <f t="shared" ref="D12:D18" si="0">IF(C12=0,"%",C12/B12)</f>
        <v>1.0315715924439445E-2</v>
      </c>
      <c r="E12" s="55">
        <v>60000</v>
      </c>
      <c r="F12" s="55">
        <v>92407</v>
      </c>
      <c r="G12" s="125">
        <f>0</f>
        <v>0</v>
      </c>
      <c r="H12" s="127">
        <f>B12+F12+G12</f>
        <v>5908775</v>
      </c>
      <c r="I12" s="120">
        <f>(C12+C14+C16)-(E12+E14+E16)</f>
        <v>0</v>
      </c>
      <c r="J12" s="121" t="str">
        <f>IF(I12&gt;0,"WARNING: IS subsidizing OS","Compliant")</f>
        <v>Compliant</v>
      </c>
    </row>
    <row r="13" spans="1:10" s="17" customFormat="1" ht="15" customHeight="1" x14ac:dyDescent="0.35">
      <c r="A13" s="56" t="s">
        <v>99</v>
      </c>
      <c r="B13" s="60">
        <f>+'2-T&amp;F Revenue'!B8</f>
        <v>67801</v>
      </c>
      <c r="C13" s="55">
        <f>0</f>
        <v>0</v>
      </c>
      <c r="D13" s="119" t="str">
        <f t="shared" si="0"/>
        <v>%</v>
      </c>
      <c r="E13" s="55">
        <f>0</f>
        <v>0</v>
      </c>
      <c r="F13" s="55">
        <f>0</f>
        <v>0</v>
      </c>
      <c r="G13" s="125">
        <f>0</f>
        <v>0</v>
      </c>
      <c r="H13" s="128">
        <f t="shared" ref="H13:H17" si="1">B13+F13+G13</f>
        <v>67801</v>
      </c>
    </row>
    <row r="14" spans="1:10" s="17" customFormat="1" ht="15" customHeight="1" x14ac:dyDescent="0.35">
      <c r="A14" s="56" t="s">
        <v>100</v>
      </c>
      <c r="B14" s="60">
        <f>+'2-T&amp;F Revenue'!B11</f>
        <v>0</v>
      </c>
      <c r="C14" s="55">
        <v>0</v>
      </c>
      <c r="D14" s="119" t="str">
        <f t="shared" si="0"/>
        <v>%</v>
      </c>
      <c r="E14" s="55">
        <v>0</v>
      </c>
      <c r="F14" s="55">
        <f>0</f>
        <v>0</v>
      </c>
      <c r="G14" s="125">
        <f>0</f>
        <v>0</v>
      </c>
      <c r="H14" s="128">
        <f t="shared" si="1"/>
        <v>0</v>
      </c>
    </row>
    <row r="15" spans="1:10" s="17" customFormat="1" ht="15" customHeight="1" x14ac:dyDescent="0.35">
      <c r="A15" s="56" t="s">
        <v>101</v>
      </c>
      <c r="B15" s="60">
        <f>+'2-T&amp;F Revenue'!B12</f>
        <v>0</v>
      </c>
      <c r="C15" s="55">
        <f>0</f>
        <v>0</v>
      </c>
      <c r="D15" s="119" t="str">
        <f t="shared" si="0"/>
        <v>%</v>
      </c>
      <c r="E15" s="55">
        <f>0</f>
        <v>0</v>
      </c>
      <c r="F15" s="55">
        <f>0</f>
        <v>0</v>
      </c>
      <c r="G15" s="125">
        <f>0</f>
        <v>0</v>
      </c>
      <c r="H15" s="128">
        <f t="shared" si="1"/>
        <v>0</v>
      </c>
    </row>
    <row r="16" spans="1:10" s="17" customFormat="1" ht="15" customHeight="1" x14ac:dyDescent="0.35">
      <c r="A16" s="56" t="s">
        <v>112</v>
      </c>
      <c r="B16" s="60">
        <f>+SUM('2-T&amp;F Revenue'!B13+'2-T&amp;F Revenue'!B15+'2-T&amp;F Revenue'!B17+'2-T&amp;F Revenue'!B19+'2-T&amp;F Revenue'!B21)</f>
        <v>0</v>
      </c>
      <c r="C16" s="55">
        <v>0</v>
      </c>
      <c r="D16" s="119" t="str">
        <f t="shared" si="0"/>
        <v>%</v>
      </c>
      <c r="E16" s="55">
        <v>0</v>
      </c>
      <c r="F16" s="55">
        <f>0</f>
        <v>0</v>
      </c>
      <c r="G16" s="125">
        <f>0</f>
        <v>0</v>
      </c>
      <c r="H16" s="128">
        <f t="shared" si="1"/>
        <v>0</v>
      </c>
    </row>
    <row r="17" spans="1:10" s="17" customFormat="1" ht="15" customHeight="1" thickBot="1" x14ac:dyDescent="0.4">
      <c r="A17" s="57" t="s">
        <v>113</v>
      </c>
      <c r="B17" s="60">
        <f>+SUM('2-T&amp;F Revenue'!B14+'2-T&amp;F Revenue'!B16+'2-T&amp;F Revenue'!B18+'2-T&amp;F Revenue'!B20+'2-T&amp;F Revenue'!B22)</f>
        <v>0</v>
      </c>
      <c r="C17" s="55">
        <f>0</f>
        <v>0</v>
      </c>
      <c r="D17" s="122" t="str">
        <f t="shared" si="0"/>
        <v>%</v>
      </c>
      <c r="E17" s="55">
        <f>0</f>
        <v>0</v>
      </c>
      <c r="F17" s="55">
        <f>0</f>
        <v>0</v>
      </c>
      <c r="G17" s="125">
        <f>0</f>
        <v>0</v>
      </c>
      <c r="H17" s="129">
        <f t="shared" si="1"/>
        <v>0</v>
      </c>
    </row>
    <row r="18" spans="1:10" s="17" customFormat="1" ht="15" customHeight="1" thickBot="1" x14ac:dyDescent="0.4">
      <c r="A18" s="58" t="s">
        <v>16</v>
      </c>
      <c r="B18" s="61">
        <f>SUM(B12:B17)</f>
        <v>5884169</v>
      </c>
      <c r="C18" s="61">
        <f t="shared" ref="C18:G18" si="2">SUM(C12:C17)</f>
        <v>60000</v>
      </c>
      <c r="D18" s="123">
        <f t="shared" si="0"/>
        <v>1.0196851925904915E-2</v>
      </c>
      <c r="E18" s="61">
        <f t="shared" si="2"/>
        <v>60000</v>
      </c>
      <c r="F18" s="61">
        <f t="shared" si="2"/>
        <v>92407</v>
      </c>
      <c r="G18" s="61">
        <f t="shared" si="2"/>
        <v>0</v>
      </c>
      <c r="H18" s="126">
        <f t="shared" ref="H18" si="3">SUM(H12:H17)</f>
        <v>5976576</v>
      </c>
    </row>
    <row r="19" spans="1:10" s="17" customFormat="1" ht="15" customHeight="1" x14ac:dyDescent="0.25">
      <c r="A19" s="340"/>
      <c r="B19" s="340"/>
      <c r="C19" s="340"/>
      <c r="D19" s="340"/>
      <c r="E19" s="340"/>
    </row>
    <row r="20" spans="1:10" s="17" customFormat="1" ht="15" customHeight="1" x14ac:dyDescent="0.25">
      <c r="A20" s="345" t="s">
        <v>150</v>
      </c>
      <c r="B20" s="345"/>
      <c r="C20" s="345"/>
      <c r="D20" s="345"/>
      <c r="E20" s="345"/>
      <c r="F20" s="345"/>
      <c r="G20" s="345"/>
      <c r="H20" s="345"/>
    </row>
    <row r="21" spans="1:10" ht="15" customHeight="1" x14ac:dyDescent="0.25">
      <c r="A21" s="356" t="s">
        <v>22</v>
      </c>
      <c r="B21" s="355" t="s">
        <v>220</v>
      </c>
      <c r="C21" s="355" t="s">
        <v>160</v>
      </c>
      <c r="D21" s="358" t="s">
        <v>115</v>
      </c>
      <c r="E21" s="355" t="s">
        <v>23</v>
      </c>
      <c r="F21" s="355" t="s">
        <v>76</v>
      </c>
      <c r="G21" s="355" t="s">
        <v>226</v>
      </c>
      <c r="H21" s="346" t="s">
        <v>229</v>
      </c>
    </row>
    <row r="22" spans="1:10" s="17" customFormat="1" ht="15" customHeight="1" thickBot="1" x14ac:dyDescent="0.3">
      <c r="A22" s="356"/>
      <c r="B22" s="346"/>
      <c r="C22" s="346"/>
      <c r="D22" s="358"/>
      <c r="E22" s="346"/>
      <c r="F22" s="346"/>
      <c r="G22" s="346"/>
      <c r="H22" s="346"/>
    </row>
    <row r="23" spans="1:10" s="17" customFormat="1" ht="16.399999999999999" customHeight="1" x14ac:dyDescent="0.25">
      <c r="A23" s="356"/>
      <c r="B23" s="347"/>
      <c r="C23" s="347"/>
      <c r="D23" s="358"/>
      <c r="E23" s="347"/>
      <c r="F23" s="347"/>
      <c r="G23" s="347"/>
      <c r="H23" s="347"/>
      <c r="I23" s="360" t="s">
        <v>227</v>
      </c>
      <c r="J23" s="337"/>
    </row>
    <row r="24" spans="1:10" s="17" customFormat="1" ht="16.399999999999999" customHeight="1" thickBot="1" x14ac:dyDescent="0.3">
      <c r="A24" s="357"/>
      <c r="B24" s="348"/>
      <c r="C24" s="348"/>
      <c r="D24" s="359"/>
      <c r="E24" s="348"/>
      <c r="F24" s="348"/>
      <c r="G24" s="348"/>
      <c r="H24" s="348"/>
      <c r="I24" s="361" t="s">
        <v>228</v>
      </c>
      <c r="J24" s="339"/>
    </row>
    <row r="25" spans="1:10" s="17" customFormat="1" ht="16.399999999999999" customHeight="1" x14ac:dyDescent="0.35">
      <c r="A25" s="54" t="s">
        <v>98</v>
      </c>
      <c r="B25" s="59">
        <f>+'2-T&amp;F Revenue'!C7</f>
        <v>4000000</v>
      </c>
      <c r="C25" s="55">
        <v>60000</v>
      </c>
      <c r="D25" s="119">
        <f t="shared" ref="D25:D31" si="4">IF(C25=0,"%",C25/B25)</f>
        <v>1.4999999999999999E-2</v>
      </c>
      <c r="E25" s="55">
        <v>60000</v>
      </c>
      <c r="F25" s="55">
        <v>185000</v>
      </c>
      <c r="G25" s="55">
        <f>0</f>
        <v>0</v>
      </c>
      <c r="H25" s="127">
        <f>B25+F25+G25</f>
        <v>4185000</v>
      </c>
      <c r="I25" s="120">
        <f>(C25+C27+C29)-(E25+E27+E29)</f>
        <v>0</v>
      </c>
      <c r="J25" s="121" t="str">
        <f>IF(I25&gt;0,"WARNING: IS subsidizing OS","Compliant")</f>
        <v>Compliant</v>
      </c>
    </row>
    <row r="26" spans="1:10" s="17" customFormat="1" ht="16.399999999999999" customHeight="1" x14ac:dyDescent="0.35">
      <c r="A26" s="56" t="s">
        <v>99</v>
      </c>
      <c r="B26" s="60">
        <f>+'2-T&amp;F Revenue'!C8</f>
        <v>97500</v>
      </c>
      <c r="C26" s="55">
        <f>0</f>
        <v>0</v>
      </c>
      <c r="D26" s="119" t="str">
        <f t="shared" si="4"/>
        <v>%</v>
      </c>
      <c r="E26" s="55">
        <f>0</f>
        <v>0</v>
      </c>
      <c r="F26" s="55">
        <f>0</f>
        <v>0</v>
      </c>
      <c r="G26" s="55">
        <f>0</f>
        <v>0</v>
      </c>
      <c r="H26" s="128">
        <f t="shared" ref="H26:H30" si="5">B26+F26+G26</f>
        <v>97500</v>
      </c>
    </row>
    <row r="27" spans="1:10" s="17" customFormat="1" ht="15" customHeight="1" x14ac:dyDescent="0.35">
      <c r="A27" s="56" t="s">
        <v>100</v>
      </c>
      <c r="B27" s="60">
        <f>+'2-T&amp;F Revenue'!C11</f>
        <v>0</v>
      </c>
      <c r="C27" s="55">
        <f>0</f>
        <v>0</v>
      </c>
      <c r="D27" s="119" t="str">
        <f t="shared" si="4"/>
        <v>%</v>
      </c>
      <c r="E27" s="55">
        <f>0</f>
        <v>0</v>
      </c>
      <c r="F27" s="55">
        <f>0</f>
        <v>0</v>
      </c>
      <c r="G27" s="55">
        <f>0</f>
        <v>0</v>
      </c>
      <c r="H27" s="128">
        <f t="shared" si="5"/>
        <v>0</v>
      </c>
    </row>
    <row r="28" spans="1:10" s="17" customFormat="1" ht="15" customHeight="1" x14ac:dyDescent="0.35">
      <c r="A28" s="56" t="s">
        <v>101</v>
      </c>
      <c r="B28" s="60">
        <f>+'2-T&amp;F Revenue'!C12</f>
        <v>0</v>
      </c>
      <c r="C28" s="55">
        <f>0</f>
        <v>0</v>
      </c>
      <c r="D28" s="119" t="str">
        <f t="shared" si="4"/>
        <v>%</v>
      </c>
      <c r="E28" s="55">
        <f>0</f>
        <v>0</v>
      </c>
      <c r="F28" s="55">
        <f>0</f>
        <v>0</v>
      </c>
      <c r="G28" s="55">
        <f>0</f>
        <v>0</v>
      </c>
      <c r="H28" s="128">
        <f t="shared" si="5"/>
        <v>0</v>
      </c>
    </row>
    <row r="29" spans="1:10" s="17" customFormat="1" ht="15" customHeight="1" x14ac:dyDescent="0.35">
      <c r="A29" s="56" t="s">
        <v>112</v>
      </c>
      <c r="B29" s="60">
        <f>+SUM('2-T&amp;F Revenue'!C13+'2-T&amp;F Revenue'!C15+'2-T&amp;F Revenue'!C17+'2-T&amp;F Revenue'!C19+'2-T&amp;F Revenue'!C21)</f>
        <v>0</v>
      </c>
      <c r="C29" s="55">
        <f>0</f>
        <v>0</v>
      </c>
      <c r="D29" s="119" t="str">
        <f t="shared" si="4"/>
        <v>%</v>
      </c>
      <c r="E29" s="55">
        <f>0</f>
        <v>0</v>
      </c>
      <c r="F29" s="55">
        <f>0</f>
        <v>0</v>
      </c>
      <c r="G29" s="55">
        <f>0</f>
        <v>0</v>
      </c>
      <c r="H29" s="128">
        <f t="shared" si="5"/>
        <v>0</v>
      </c>
    </row>
    <row r="30" spans="1:10" s="17" customFormat="1" ht="15" customHeight="1" thickBot="1" x14ac:dyDescent="0.4">
      <c r="A30" s="57" t="s">
        <v>113</v>
      </c>
      <c r="B30" s="60">
        <f>+SUM('2-T&amp;F Revenue'!C14+'2-T&amp;F Revenue'!C16+'2-T&amp;F Revenue'!C18+'2-T&amp;F Revenue'!C20+'2-T&amp;F Revenue'!C22)</f>
        <v>0</v>
      </c>
      <c r="C30" s="55">
        <f>0</f>
        <v>0</v>
      </c>
      <c r="D30" s="122" t="str">
        <f t="shared" si="4"/>
        <v>%</v>
      </c>
      <c r="E30" s="55">
        <f>0</f>
        <v>0</v>
      </c>
      <c r="F30" s="55">
        <f>0</f>
        <v>0</v>
      </c>
      <c r="G30" s="55">
        <f>0</f>
        <v>0</v>
      </c>
      <c r="H30" s="129">
        <f t="shared" si="5"/>
        <v>0</v>
      </c>
    </row>
    <row r="31" spans="1:10" s="17" customFormat="1" ht="15" customHeight="1" thickBot="1" x14ac:dyDescent="0.4">
      <c r="A31" s="58" t="s">
        <v>16</v>
      </c>
      <c r="B31" s="63">
        <f>SUM(B25:B30)</f>
        <v>4097500</v>
      </c>
      <c r="C31" s="63">
        <f t="shared" ref="C31:H31" si="6">SUM(C25:C30)</f>
        <v>60000</v>
      </c>
      <c r="D31" s="123">
        <f t="shared" si="4"/>
        <v>1.464307504575961E-2</v>
      </c>
      <c r="E31" s="63">
        <f t="shared" si="6"/>
        <v>60000</v>
      </c>
      <c r="F31" s="61">
        <f t="shared" si="6"/>
        <v>185000</v>
      </c>
      <c r="G31" s="61">
        <f t="shared" si="6"/>
        <v>0</v>
      </c>
      <c r="H31" s="126">
        <f t="shared" si="6"/>
        <v>4282500</v>
      </c>
    </row>
    <row r="32" spans="1:10" s="17" customFormat="1" ht="15" customHeight="1" x14ac:dyDescent="0.35">
      <c r="A32" s="362"/>
      <c r="B32" s="362"/>
      <c r="C32" s="362"/>
      <c r="D32" s="362"/>
      <c r="E32" s="362"/>
    </row>
    <row r="33" spans="1:10" s="17" customFormat="1" ht="15" customHeight="1" x14ac:dyDescent="0.25">
      <c r="A33" s="345" t="s">
        <v>151</v>
      </c>
      <c r="B33" s="345"/>
      <c r="C33" s="345"/>
      <c r="D33" s="345"/>
      <c r="E33" s="345"/>
      <c r="F33" s="345"/>
      <c r="G33" s="345"/>
      <c r="H33" s="345"/>
    </row>
    <row r="34" spans="1:10" ht="15" customHeight="1" x14ac:dyDescent="0.25">
      <c r="A34" s="356" t="s">
        <v>22</v>
      </c>
      <c r="B34" s="355" t="s">
        <v>220</v>
      </c>
      <c r="C34" s="355" t="s">
        <v>160</v>
      </c>
      <c r="D34" s="358" t="s">
        <v>115</v>
      </c>
      <c r="E34" s="355" t="s">
        <v>23</v>
      </c>
      <c r="F34" s="355" t="s">
        <v>76</v>
      </c>
      <c r="G34" s="355" t="s">
        <v>226</v>
      </c>
      <c r="H34" s="346" t="s">
        <v>229</v>
      </c>
    </row>
    <row r="35" spans="1:10" ht="12.65" customHeight="1" thickBot="1" x14ac:dyDescent="0.3">
      <c r="A35" s="356"/>
      <c r="B35" s="346"/>
      <c r="C35" s="346"/>
      <c r="D35" s="358"/>
      <c r="E35" s="346"/>
      <c r="F35" s="346"/>
      <c r="G35" s="346"/>
      <c r="H35" s="346"/>
      <c r="I35" s="17"/>
    </row>
    <row r="36" spans="1:10" s="17" customFormat="1" ht="15" customHeight="1" x14ac:dyDescent="0.25">
      <c r="A36" s="356"/>
      <c r="B36" s="347"/>
      <c r="C36" s="347"/>
      <c r="D36" s="358"/>
      <c r="E36" s="347"/>
      <c r="F36" s="347"/>
      <c r="G36" s="347"/>
      <c r="H36" s="347"/>
      <c r="I36" s="360" t="s">
        <v>227</v>
      </c>
      <c r="J36" s="337"/>
    </row>
    <row r="37" spans="1:10" s="17" customFormat="1" ht="16.399999999999999" customHeight="1" thickBot="1" x14ac:dyDescent="0.3">
      <c r="A37" s="357"/>
      <c r="B37" s="348"/>
      <c r="C37" s="348"/>
      <c r="D37" s="359"/>
      <c r="E37" s="348"/>
      <c r="F37" s="348"/>
      <c r="G37" s="348"/>
      <c r="H37" s="348"/>
      <c r="I37" s="361" t="s">
        <v>228</v>
      </c>
      <c r="J37" s="339"/>
    </row>
    <row r="38" spans="1:10" s="17" customFormat="1" ht="16.399999999999999" customHeight="1" x14ac:dyDescent="0.35">
      <c r="A38" s="54" t="s">
        <v>98</v>
      </c>
      <c r="B38" s="59">
        <f>+'2-T&amp;F Revenue'!D7</f>
        <v>4738000</v>
      </c>
      <c r="C38" s="55">
        <v>60000</v>
      </c>
      <c r="D38" s="119">
        <f t="shared" ref="D38:D44" si="7">IF(C38=0,"%",C38/B38)</f>
        <v>1.266357112705783E-2</v>
      </c>
      <c r="E38" s="55">
        <v>60000</v>
      </c>
      <c r="F38" s="55">
        <v>185000</v>
      </c>
      <c r="G38" s="55">
        <f>0</f>
        <v>0</v>
      </c>
      <c r="H38" s="127">
        <f>B38+F38+G38</f>
        <v>4923000</v>
      </c>
      <c r="I38" s="120">
        <f>(C38+C40+C42)-(E38+E40+E42)</f>
        <v>0</v>
      </c>
      <c r="J38" s="121" t="str">
        <f>IF(I38&gt;0,"WARNING: IS subsidizing OS","Compliant")</f>
        <v>Compliant</v>
      </c>
    </row>
    <row r="39" spans="1:10" s="17" customFormat="1" ht="16.399999999999999" customHeight="1" x14ac:dyDescent="0.35">
      <c r="A39" s="56" t="s">
        <v>99</v>
      </c>
      <c r="B39" s="62">
        <f>+'2-T&amp;F Revenue'!D8</f>
        <v>301275</v>
      </c>
      <c r="C39" s="55">
        <f>0</f>
        <v>0</v>
      </c>
      <c r="D39" s="119" t="str">
        <f t="shared" si="7"/>
        <v>%</v>
      </c>
      <c r="E39" s="55">
        <f>0</f>
        <v>0</v>
      </c>
      <c r="F39" s="55">
        <f>0</f>
        <v>0</v>
      </c>
      <c r="G39" s="55">
        <f>0</f>
        <v>0</v>
      </c>
      <c r="H39" s="128">
        <f t="shared" ref="H39:H43" si="8">B39+F39+G39</f>
        <v>301275</v>
      </c>
    </row>
    <row r="40" spans="1:10" s="17" customFormat="1" ht="16.399999999999999" customHeight="1" x14ac:dyDescent="0.35">
      <c r="A40" s="56" t="s">
        <v>100</v>
      </c>
      <c r="B40" s="62">
        <f>+'2-T&amp;F Revenue'!D11</f>
        <v>0</v>
      </c>
      <c r="C40" s="55">
        <f>0</f>
        <v>0</v>
      </c>
      <c r="D40" s="119" t="str">
        <f t="shared" si="7"/>
        <v>%</v>
      </c>
      <c r="E40" s="55">
        <f>0</f>
        <v>0</v>
      </c>
      <c r="F40" s="55">
        <f>0</f>
        <v>0</v>
      </c>
      <c r="G40" s="55">
        <f>0</f>
        <v>0</v>
      </c>
      <c r="H40" s="128">
        <f t="shared" si="8"/>
        <v>0</v>
      </c>
    </row>
    <row r="41" spans="1:10" s="17" customFormat="1" ht="15" customHeight="1" x14ac:dyDescent="0.35">
      <c r="A41" s="56" t="s">
        <v>101</v>
      </c>
      <c r="B41" s="62">
        <f>+'2-T&amp;F Revenue'!D12</f>
        <v>0</v>
      </c>
      <c r="C41" s="55">
        <f>0</f>
        <v>0</v>
      </c>
      <c r="D41" s="119" t="str">
        <f t="shared" si="7"/>
        <v>%</v>
      </c>
      <c r="E41" s="55">
        <f>0</f>
        <v>0</v>
      </c>
      <c r="F41" s="55">
        <f>0</f>
        <v>0</v>
      </c>
      <c r="G41" s="55">
        <f>0</f>
        <v>0</v>
      </c>
      <c r="H41" s="128">
        <f t="shared" si="8"/>
        <v>0</v>
      </c>
    </row>
    <row r="42" spans="1:10" s="17" customFormat="1" ht="15" customHeight="1" x14ac:dyDescent="0.35">
      <c r="A42" s="56" t="s">
        <v>112</v>
      </c>
      <c r="B42" s="60">
        <f>+SUM('2-T&amp;F Revenue'!D13+'2-T&amp;F Revenue'!D15+'2-T&amp;F Revenue'!D17+'2-T&amp;F Revenue'!D19+'2-T&amp;F Revenue'!D21)</f>
        <v>0</v>
      </c>
      <c r="C42" s="55">
        <f>0</f>
        <v>0</v>
      </c>
      <c r="D42" s="119" t="str">
        <f t="shared" si="7"/>
        <v>%</v>
      </c>
      <c r="E42" s="55">
        <f>0</f>
        <v>0</v>
      </c>
      <c r="F42" s="55">
        <f>0</f>
        <v>0</v>
      </c>
      <c r="G42" s="55">
        <f>0</f>
        <v>0</v>
      </c>
      <c r="H42" s="128">
        <f t="shared" si="8"/>
        <v>0</v>
      </c>
    </row>
    <row r="43" spans="1:10" s="17" customFormat="1" ht="15" customHeight="1" thickBot="1" x14ac:dyDescent="0.4">
      <c r="A43" s="57" t="s">
        <v>113</v>
      </c>
      <c r="B43" s="60">
        <f>+SUM('2-T&amp;F Revenue'!D14+'2-T&amp;F Revenue'!D16+'2-T&amp;F Revenue'!D18+'2-T&amp;F Revenue'!D20+'2-T&amp;F Revenue'!D22)</f>
        <v>0</v>
      </c>
      <c r="C43" s="55">
        <f>0</f>
        <v>0</v>
      </c>
      <c r="D43" s="119" t="str">
        <f t="shared" si="7"/>
        <v>%</v>
      </c>
      <c r="E43" s="55">
        <f>0</f>
        <v>0</v>
      </c>
      <c r="F43" s="55">
        <f>0</f>
        <v>0</v>
      </c>
      <c r="G43" s="55">
        <f>0</f>
        <v>0</v>
      </c>
      <c r="H43" s="129">
        <f t="shared" si="8"/>
        <v>0</v>
      </c>
    </row>
    <row r="44" spans="1:10" s="17" customFormat="1" ht="15" customHeight="1" thickBot="1" x14ac:dyDescent="0.4">
      <c r="A44" s="58" t="s">
        <v>16</v>
      </c>
      <c r="B44" s="63">
        <f>SUM(B38:B43)</f>
        <v>5039275</v>
      </c>
      <c r="C44" s="63">
        <f t="shared" ref="C44:H44" si="9">SUM(C38:C43)</f>
        <v>60000</v>
      </c>
      <c r="D44" s="123">
        <f t="shared" si="7"/>
        <v>1.1906474641689528E-2</v>
      </c>
      <c r="E44" s="63">
        <f t="shared" si="9"/>
        <v>60000</v>
      </c>
      <c r="F44" s="61">
        <f t="shared" si="9"/>
        <v>185000</v>
      </c>
      <c r="G44" s="61">
        <f t="shared" si="9"/>
        <v>0</v>
      </c>
      <c r="H44" s="126">
        <f t="shared" si="9"/>
        <v>5224275</v>
      </c>
    </row>
    <row r="45" spans="1:10" s="17" customFormat="1" ht="15" customHeight="1" x14ac:dyDescent="0.25">
      <c r="A45" s="363"/>
      <c r="B45" s="363"/>
      <c r="C45" s="363"/>
      <c r="D45" s="363"/>
      <c r="E45" s="363"/>
    </row>
    <row r="46" spans="1:10" s="17" customFormat="1" ht="15" customHeight="1" x14ac:dyDescent="0.25">
      <c r="A46" s="345" t="s">
        <v>152</v>
      </c>
      <c r="B46" s="345"/>
      <c r="C46" s="345"/>
      <c r="D46" s="345"/>
      <c r="E46" s="345"/>
      <c r="F46" s="345"/>
      <c r="G46" s="345"/>
      <c r="H46" s="345"/>
    </row>
    <row r="47" spans="1:10" ht="15" customHeight="1" x14ac:dyDescent="0.25">
      <c r="A47" s="356" t="s">
        <v>22</v>
      </c>
      <c r="B47" s="355" t="s">
        <v>220</v>
      </c>
      <c r="C47" s="355" t="s">
        <v>160</v>
      </c>
      <c r="D47" s="358" t="s">
        <v>115</v>
      </c>
      <c r="E47" s="355" t="s">
        <v>23</v>
      </c>
      <c r="F47" s="355" t="s">
        <v>76</v>
      </c>
      <c r="G47" s="355" t="s">
        <v>226</v>
      </c>
      <c r="H47" s="346" t="s">
        <v>229</v>
      </c>
    </row>
    <row r="48" spans="1:10" ht="15" customHeight="1" thickBot="1" x14ac:dyDescent="0.3">
      <c r="A48" s="356"/>
      <c r="B48" s="346"/>
      <c r="C48" s="346"/>
      <c r="D48" s="358"/>
      <c r="E48" s="346"/>
      <c r="F48" s="346"/>
      <c r="G48" s="346"/>
      <c r="H48" s="346"/>
      <c r="I48" s="17"/>
    </row>
    <row r="49" spans="1:10" ht="15" customHeight="1" x14ac:dyDescent="0.25">
      <c r="A49" s="356"/>
      <c r="B49" s="347"/>
      <c r="C49" s="347"/>
      <c r="D49" s="358"/>
      <c r="E49" s="347"/>
      <c r="F49" s="347"/>
      <c r="G49" s="347"/>
      <c r="H49" s="347"/>
      <c r="I49" s="360" t="s">
        <v>227</v>
      </c>
      <c r="J49" s="337"/>
    </row>
    <row r="50" spans="1:10" ht="15" customHeight="1" thickBot="1" x14ac:dyDescent="0.3">
      <c r="A50" s="357"/>
      <c r="B50" s="348"/>
      <c r="C50" s="348"/>
      <c r="D50" s="359"/>
      <c r="E50" s="348"/>
      <c r="F50" s="348"/>
      <c r="G50" s="348"/>
      <c r="H50" s="348"/>
      <c r="I50" s="361" t="s">
        <v>228</v>
      </c>
      <c r="J50" s="339"/>
    </row>
    <row r="51" spans="1:10" ht="15.5" x14ac:dyDescent="0.35">
      <c r="A51" s="54" t="s">
        <v>98</v>
      </c>
      <c r="B51" s="59">
        <f>+'2-T&amp;F Revenue'!E7</f>
        <v>5304500</v>
      </c>
      <c r="C51" s="55">
        <v>60000</v>
      </c>
      <c r="D51" s="119">
        <f t="shared" ref="D51:D57" si="10">IF(C51=0,"%",C51/B51)</f>
        <v>1.1311150909605052E-2</v>
      </c>
      <c r="E51" s="55">
        <v>60000</v>
      </c>
      <c r="F51" s="55">
        <v>185000</v>
      </c>
      <c r="G51" s="55">
        <f>0</f>
        <v>0</v>
      </c>
      <c r="H51" s="127">
        <f>B51+F51+G51</f>
        <v>5489500</v>
      </c>
      <c r="I51" s="120">
        <f>(C51+C53+C55)-(E51+E53+E55)</f>
        <v>0</v>
      </c>
      <c r="J51" s="121" t="str">
        <f>IF(I51&gt;0,"WARNING: IS subsidizing OS","Compliant")</f>
        <v>Compliant</v>
      </c>
    </row>
    <row r="52" spans="1:10" ht="15.5" x14ac:dyDescent="0.35">
      <c r="A52" s="56" t="s">
        <v>99</v>
      </c>
      <c r="B52" s="62">
        <f>+'2-T&amp;F Revenue'!E8</f>
        <v>414060</v>
      </c>
      <c r="C52" s="55">
        <f>0</f>
        <v>0</v>
      </c>
      <c r="D52" s="119" t="str">
        <f t="shared" si="10"/>
        <v>%</v>
      </c>
      <c r="E52" s="55">
        <f>0</f>
        <v>0</v>
      </c>
      <c r="F52" s="55">
        <f>0</f>
        <v>0</v>
      </c>
      <c r="G52" s="55">
        <f>0</f>
        <v>0</v>
      </c>
      <c r="H52" s="128">
        <f t="shared" ref="H52:H56" si="11">B52+F52+G52</f>
        <v>414060</v>
      </c>
    </row>
    <row r="53" spans="1:10" ht="15.5" x14ac:dyDescent="0.35">
      <c r="A53" s="56" t="s">
        <v>100</v>
      </c>
      <c r="B53" s="62">
        <f>+'2-T&amp;F Revenue'!E11</f>
        <v>0</v>
      </c>
      <c r="C53" s="55">
        <f>0</f>
        <v>0</v>
      </c>
      <c r="D53" s="119" t="str">
        <f t="shared" si="10"/>
        <v>%</v>
      </c>
      <c r="E53" s="55">
        <f>0</f>
        <v>0</v>
      </c>
      <c r="F53" s="55">
        <f>0</f>
        <v>0</v>
      </c>
      <c r="G53" s="55">
        <f>0</f>
        <v>0</v>
      </c>
      <c r="H53" s="128">
        <f t="shared" si="11"/>
        <v>0</v>
      </c>
    </row>
    <row r="54" spans="1:10" ht="15.5" x14ac:dyDescent="0.35">
      <c r="A54" s="56" t="s">
        <v>101</v>
      </c>
      <c r="B54" s="62">
        <f>+'2-T&amp;F Revenue'!E12</f>
        <v>0</v>
      </c>
      <c r="C54" s="55">
        <f>0</f>
        <v>0</v>
      </c>
      <c r="D54" s="119" t="str">
        <f t="shared" si="10"/>
        <v>%</v>
      </c>
      <c r="E54" s="55">
        <f>0</f>
        <v>0</v>
      </c>
      <c r="F54" s="55">
        <f>0</f>
        <v>0</v>
      </c>
      <c r="G54" s="55">
        <f>0</f>
        <v>0</v>
      </c>
      <c r="H54" s="128">
        <f t="shared" si="11"/>
        <v>0</v>
      </c>
    </row>
    <row r="55" spans="1:10" ht="15.5" x14ac:dyDescent="0.35">
      <c r="A55" s="56" t="s">
        <v>112</v>
      </c>
      <c r="B55" s="60">
        <f>+SUM('2-T&amp;F Revenue'!E13+'2-T&amp;F Revenue'!E15+'2-T&amp;F Revenue'!E17+'2-T&amp;F Revenue'!E19+'2-T&amp;F Revenue'!E21)</f>
        <v>0</v>
      </c>
      <c r="C55" s="55">
        <f>0</f>
        <v>0</v>
      </c>
      <c r="D55" s="119" t="str">
        <f t="shared" si="10"/>
        <v>%</v>
      </c>
      <c r="E55" s="55">
        <f>0</f>
        <v>0</v>
      </c>
      <c r="F55" s="55">
        <f>0</f>
        <v>0</v>
      </c>
      <c r="G55" s="55">
        <f>0</f>
        <v>0</v>
      </c>
      <c r="H55" s="128">
        <f t="shared" si="11"/>
        <v>0</v>
      </c>
    </row>
    <row r="56" spans="1:10" ht="16" thickBot="1" x14ac:dyDescent="0.4">
      <c r="A56" s="57" t="s">
        <v>113</v>
      </c>
      <c r="B56" s="60">
        <f>+SUM('2-T&amp;F Revenue'!E14+'2-T&amp;F Revenue'!E16+'2-T&amp;F Revenue'!E18+'2-T&amp;F Revenue'!E20+'2-T&amp;F Revenue'!E22)</f>
        <v>0</v>
      </c>
      <c r="C56" s="55">
        <f>0</f>
        <v>0</v>
      </c>
      <c r="D56" s="119" t="str">
        <f t="shared" si="10"/>
        <v>%</v>
      </c>
      <c r="E56" s="55">
        <f>0</f>
        <v>0</v>
      </c>
      <c r="F56" s="55">
        <f>0</f>
        <v>0</v>
      </c>
      <c r="G56" s="55">
        <f>0</f>
        <v>0</v>
      </c>
      <c r="H56" s="129">
        <f t="shared" si="11"/>
        <v>0</v>
      </c>
    </row>
    <row r="57" spans="1:10" ht="16" thickBot="1" x14ac:dyDescent="0.4">
      <c r="A57" s="58" t="s">
        <v>16</v>
      </c>
      <c r="B57" s="63">
        <f>SUM(B51:B56)</f>
        <v>5718560</v>
      </c>
      <c r="C57" s="63">
        <f t="shared" ref="C57:H57" si="12">SUM(C51:C56)</f>
        <v>60000</v>
      </c>
      <c r="D57" s="123">
        <f t="shared" si="10"/>
        <v>1.049215187040094E-2</v>
      </c>
      <c r="E57" s="63">
        <f t="shared" si="12"/>
        <v>60000</v>
      </c>
      <c r="F57" s="61">
        <f t="shared" si="12"/>
        <v>185000</v>
      </c>
      <c r="G57" s="61">
        <f t="shared" si="12"/>
        <v>0</v>
      </c>
      <c r="H57" s="126">
        <f t="shared" si="12"/>
        <v>5903560</v>
      </c>
      <c r="I57" s="124"/>
    </row>
    <row r="59" spans="1:10" ht="65.150000000000006" customHeight="1" x14ac:dyDescent="0.25">
      <c r="A59" s="364" t="s">
        <v>123</v>
      </c>
      <c r="B59" s="364"/>
      <c r="C59" s="364"/>
      <c r="D59" s="364"/>
      <c r="E59" s="364"/>
      <c r="F59" s="364"/>
      <c r="G59" s="364"/>
      <c r="H59" s="364"/>
    </row>
  </sheetData>
  <mergeCells count="53">
    <mergeCell ref="A45:E45"/>
    <mergeCell ref="A59:H59"/>
    <mergeCell ref="G47:G50"/>
    <mergeCell ref="I49:J49"/>
    <mergeCell ref="I50:J50"/>
    <mergeCell ref="H47:H50"/>
    <mergeCell ref="A46:H46"/>
    <mergeCell ref="A47:A50"/>
    <mergeCell ref="B47:B50"/>
    <mergeCell ref="C47:C50"/>
    <mergeCell ref="D47:D50"/>
    <mergeCell ref="E47:E50"/>
    <mergeCell ref="F47:F50"/>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F21:F24"/>
    <mergeCell ref="A8:A11"/>
    <mergeCell ref="B8:B11"/>
    <mergeCell ref="C8:C11"/>
    <mergeCell ref="D8:D11"/>
    <mergeCell ref="E8:E11"/>
    <mergeCell ref="F8:F11"/>
    <mergeCell ref="A20:H20"/>
    <mergeCell ref="A21:A24"/>
    <mergeCell ref="B21:B24"/>
    <mergeCell ref="C21:C24"/>
    <mergeCell ref="D21:D24"/>
    <mergeCell ref="E21:E24"/>
    <mergeCell ref="A2:E2"/>
    <mergeCell ref="I10:J10"/>
    <mergeCell ref="I11:J11"/>
    <mergeCell ref="A19:E19"/>
    <mergeCell ref="G8:G11"/>
    <mergeCell ref="A7:H7"/>
    <mergeCell ref="H8:H11"/>
    <mergeCell ref="A3:H3"/>
    <mergeCell ref="A4:H4"/>
    <mergeCell ref="A5:H5"/>
    <mergeCell ref="A6:F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opLeftCell="A55" workbookViewId="0">
      <selection sqref="A1:H1"/>
    </sheetView>
  </sheetViews>
  <sheetFormatPr defaultColWidth="8.54296875" defaultRowHeight="12.5" x14ac:dyDescent="0.25"/>
  <cols>
    <col min="1" max="1" width="55.54296875" customWidth="1"/>
    <col min="2" max="11" width="15.54296875" customWidth="1"/>
  </cols>
  <sheetData>
    <row r="1" spans="1:13" s="8" customFormat="1" ht="20.149999999999999" customHeight="1" x14ac:dyDescent="0.45">
      <c r="A1" s="262" t="str">
        <f>'Institution ID'!A1</f>
        <v>Six-Year Plans - Part I (2021): 2022-23 through 2027-28</v>
      </c>
      <c r="B1" s="262"/>
      <c r="C1" s="262"/>
      <c r="D1" s="262"/>
      <c r="E1" s="262"/>
      <c r="F1" s="262"/>
      <c r="G1" s="262"/>
      <c r="H1" s="262"/>
      <c r="I1" s="15"/>
      <c r="J1" s="12"/>
      <c r="K1" s="12"/>
      <c r="L1" s="12"/>
      <c r="M1" s="12"/>
    </row>
    <row r="2" spans="1:13" s="8" customFormat="1" ht="20.149999999999999" customHeight="1" x14ac:dyDescent="0.25">
      <c r="A2" s="50" t="str">
        <f>'Institution ID'!C3</f>
        <v>Richard Bland College</v>
      </c>
      <c r="B2" s="52"/>
      <c r="C2" s="52"/>
      <c r="D2" s="52"/>
      <c r="E2" s="52"/>
      <c r="F2" s="52"/>
      <c r="G2" s="52"/>
      <c r="H2" s="52"/>
      <c r="I2" s="52"/>
      <c r="J2" s="12"/>
      <c r="K2" s="12"/>
      <c r="L2" s="12"/>
      <c r="M2" s="12"/>
    </row>
    <row r="3" spans="1:13" ht="20.149999999999999" customHeight="1" x14ac:dyDescent="0.25">
      <c r="A3" s="51" t="s">
        <v>75</v>
      </c>
      <c r="B3" s="51"/>
      <c r="C3" s="51"/>
      <c r="D3" s="51"/>
      <c r="E3" s="51"/>
      <c r="F3" s="51"/>
      <c r="G3" s="51"/>
      <c r="H3" s="51"/>
      <c r="I3" s="51"/>
    </row>
    <row r="4" spans="1:13" ht="20.149999999999999" customHeight="1" x14ac:dyDescent="0.25">
      <c r="A4" s="51" t="s">
        <v>13</v>
      </c>
      <c r="B4" s="51"/>
      <c r="C4" s="51"/>
      <c r="D4" s="51"/>
      <c r="E4" s="51"/>
      <c r="F4" s="51"/>
      <c r="G4" s="51"/>
      <c r="H4" s="51"/>
      <c r="I4" s="51"/>
    </row>
    <row r="5" spans="1:13" s="9" customFormat="1" ht="20.149999999999999" customHeight="1" thickBot="1" x14ac:dyDescent="0.4">
      <c r="A5" s="18"/>
      <c r="B5" s="18"/>
      <c r="C5" s="18"/>
      <c r="D5" s="18"/>
      <c r="E5" s="18"/>
      <c r="F5" s="18"/>
      <c r="G5" s="18"/>
      <c r="H5" s="18"/>
      <c r="I5" s="18"/>
    </row>
    <row r="6" spans="1:13" s="19" customFormat="1" ht="20.149999999999999" customHeight="1" x14ac:dyDescent="0.25">
      <c r="A6" s="391" t="s">
        <v>74</v>
      </c>
      <c r="B6" s="392"/>
      <c r="C6" s="392"/>
      <c r="D6" s="392"/>
      <c r="E6" s="392"/>
      <c r="F6" s="392"/>
      <c r="G6" s="392"/>
      <c r="H6" s="393"/>
      <c r="I6" s="25"/>
    </row>
    <row r="7" spans="1:13" s="20" customFormat="1" ht="20.149999999999999" customHeight="1" x14ac:dyDescent="0.25">
      <c r="A7" s="394" t="s">
        <v>31</v>
      </c>
      <c r="B7" s="395"/>
      <c r="C7" s="395"/>
      <c r="D7" s="395"/>
      <c r="E7" s="395"/>
      <c r="F7" s="395"/>
      <c r="G7" s="395"/>
      <c r="H7" s="396"/>
    </row>
    <row r="8" spans="1:13" s="8" customFormat="1" ht="20.149999999999999" customHeight="1" x14ac:dyDescent="0.25">
      <c r="A8" s="399" t="s">
        <v>14</v>
      </c>
      <c r="B8" s="375" t="s">
        <v>29</v>
      </c>
      <c r="C8" s="375"/>
      <c r="D8" s="375"/>
      <c r="E8" s="375" t="s">
        <v>30</v>
      </c>
      <c r="F8" s="375"/>
      <c r="G8" s="375"/>
      <c r="H8" s="403" t="s">
        <v>16</v>
      </c>
    </row>
    <row r="9" spans="1:13" s="8" customFormat="1" ht="20.149999999999999" customHeight="1" x14ac:dyDescent="0.25">
      <c r="A9" s="400"/>
      <c r="B9" s="45" t="s">
        <v>44</v>
      </c>
      <c r="C9" s="45" t="s">
        <v>45</v>
      </c>
      <c r="D9" s="45" t="s">
        <v>16</v>
      </c>
      <c r="E9" s="45" t="s">
        <v>44</v>
      </c>
      <c r="F9" s="45" t="s">
        <v>45</v>
      </c>
      <c r="G9" s="45" t="s">
        <v>16</v>
      </c>
      <c r="H9" s="404"/>
    </row>
    <row r="10" spans="1:13" s="8" customFormat="1" ht="20.149999999999999" customHeight="1" x14ac:dyDescent="0.25">
      <c r="A10" s="32" t="s">
        <v>76</v>
      </c>
      <c r="B10" s="21">
        <v>206500</v>
      </c>
      <c r="C10" s="21">
        <v>58002</v>
      </c>
      <c r="D10" s="22">
        <f>B10+C10</f>
        <v>264502</v>
      </c>
      <c r="E10" s="21">
        <v>73902</v>
      </c>
      <c r="F10" s="21">
        <v>19763</v>
      </c>
      <c r="G10" s="29">
        <f>E10+F10</f>
        <v>93665</v>
      </c>
      <c r="H10" s="31">
        <f>SUM(D10,G10)</f>
        <v>358167</v>
      </c>
    </row>
    <row r="11" spans="1:13" s="8" customFormat="1" ht="20.149999999999999" customHeight="1" x14ac:dyDescent="0.25">
      <c r="A11" s="26" t="s">
        <v>32</v>
      </c>
      <c r="B11" s="21">
        <v>0</v>
      </c>
      <c r="C11" s="21">
        <v>0</v>
      </c>
      <c r="D11" s="22">
        <f>B11+C11</f>
        <v>0</v>
      </c>
      <c r="E11" s="21">
        <v>0</v>
      </c>
      <c r="F11" s="21">
        <v>0</v>
      </c>
      <c r="G11" s="29">
        <f>E11+F11</f>
        <v>0</v>
      </c>
      <c r="H11" s="31">
        <f>SUM(D11,G11)</f>
        <v>0</v>
      </c>
    </row>
    <row r="12" spans="1:13" s="8" customFormat="1" ht="20.149999999999999" customHeight="1" x14ac:dyDescent="0.25">
      <c r="A12" s="26" t="s">
        <v>33</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149999999999999" customHeight="1" x14ac:dyDescent="0.25">
      <c r="A13" s="26" t="s">
        <v>34</v>
      </c>
      <c r="B13" s="23">
        <v>0</v>
      </c>
      <c r="C13" s="23">
        <v>0</v>
      </c>
      <c r="D13" s="24">
        <f t="shared" si="0"/>
        <v>0</v>
      </c>
      <c r="E13" s="23">
        <v>38052</v>
      </c>
      <c r="F13" s="23">
        <v>0</v>
      </c>
      <c r="G13" s="30">
        <f t="shared" si="1"/>
        <v>38052</v>
      </c>
      <c r="H13" s="31">
        <f t="shared" si="2"/>
        <v>38052</v>
      </c>
    </row>
    <row r="14" spans="1:13" s="8" customFormat="1" ht="20.149999999999999" customHeight="1" x14ac:dyDescent="0.25">
      <c r="A14" s="41" t="s">
        <v>95</v>
      </c>
      <c r="B14" s="43"/>
      <c r="C14" s="43"/>
      <c r="D14" s="43"/>
      <c r="E14" s="43"/>
      <c r="F14" s="43"/>
      <c r="G14" s="44"/>
      <c r="H14" s="44"/>
    </row>
    <row r="15" spans="1:13" s="8" customFormat="1" ht="20.149999999999999" customHeight="1" x14ac:dyDescent="0.25">
      <c r="A15" s="26" t="s">
        <v>35</v>
      </c>
      <c r="B15" s="23">
        <v>0</v>
      </c>
      <c r="C15" s="23">
        <v>0</v>
      </c>
      <c r="D15" s="24">
        <f t="shared" si="0"/>
        <v>0</v>
      </c>
      <c r="E15" s="23">
        <v>0</v>
      </c>
      <c r="F15" s="23">
        <v>0</v>
      </c>
      <c r="G15" s="30">
        <f t="shared" si="1"/>
        <v>0</v>
      </c>
      <c r="H15" s="31">
        <f t="shared" si="2"/>
        <v>0</v>
      </c>
    </row>
    <row r="16" spans="1:13" s="8" customFormat="1" ht="20.149999999999999" customHeight="1" x14ac:dyDescent="0.25">
      <c r="A16" s="26" t="s">
        <v>36</v>
      </c>
      <c r="B16" s="43"/>
      <c r="C16" s="43"/>
      <c r="D16" s="43"/>
      <c r="E16" s="43"/>
      <c r="F16" s="43"/>
      <c r="G16" s="44"/>
      <c r="H16" s="44"/>
    </row>
    <row r="17" spans="1:8" s="8" customFormat="1" ht="20.149999999999999" customHeight="1" x14ac:dyDescent="0.25">
      <c r="A17" s="26" t="s">
        <v>37</v>
      </c>
      <c r="B17" s="23">
        <v>0</v>
      </c>
      <c r="C17" s="23">
        <v>0</v>
      </c>
      <c r="D17" s="24">
        <f t="shared" si="0"/>
        <v>0</v>
      </c>
      <c r="E17" s="23">
        <v>0</v>
      </c>
      <c r="F17" s="23">
        <v>0</v>
      </c>
      <c r="G17" s="30">
        <f t="shared" si="1"/>
        <v>0</v>
      </c>
      <c r="H17" s="31">
        <f t="shared" si="2"/>
        <v>0</v>
      </c>
    </row>
    <row r="18" spans="1:8" s="8" customFormat="1" ht="20.149999999999999" customHeight="1" x14ac:dyDescent="0.25">
      <c r="A18" s="26" t="s">
        <v>15</v>
      </c>
      <c r="B18" s="23">
        <v>0</v>
      </c>
      <c r="C18" s="23">
        <v>0</v>
      </c>
      <c r="D18" s="24">
        <f t="shared" si="0"/>
        <v>0</v>
      </c>
      <c r="E18" s="23">
        <v>0</v>
      </c>
      <c r="F18" s="23">
        <v>0</v>
      </c>
      <c r="G18" s="30">
        <f t="shared" si="1"/>
        <v>0</v>
      </c>
      <c r="H18" s="31">
        <f t="shared" si="2"/>
        <v>0</v>
      </c>
    </row>
    <row r="19" spans="1:8" s="8" customFormat="1" ht="20.149999999999999" customHeight="1" x14ac:dyDescent="0.25">
      <c r="A19" s="26" t="s">
        <v>38</v>
      </c>
      <c r="B19" s="23">
        <v>0</v>
      </c>
      <c r="C19" s="23">
        <v>0</v>
      </c>
      <c r="D19" s="24">
        <f t="shared" si="0"/>
        <v>0</v>
      </c>
      <c r="E19" s="23">
        <v>0</v>
      </c>
      <c r="F19" s="23">
        <v>0</v>
      </c>
      <c r="G19" s="30">
        <f t="shared" si="1"/>
        <v>0</v>
      </c>
      <c r="H19" s="31">
        <f t="shared" si="2"/>
        <v>0</v>
      </c>
    </row>
    <row r="20" spans="1:8" s="8" customFormat="1" ht="20.149999999999999" customHeight="1" x14ac:dyDescent="0.25">
      <c r="A20" s="26" t="s">
        <v>39</v>
      </c>
      <c r="B20" s="23">
        <v>0</v>
      </c>
      <c r="C20" s="23">
        <v>0</v>
      </c>
      <c r="D20" s="24">
        <f t="shared" si="0"/>
        <v>0</v>
      </c>
      <c r="E20" s="23">
        <v>16913</v>
      </c>
      <c r="F20" s="23">
        <v>0</v>
      </c>
      <c r="G20" s="30">
        <f t="shared" si="1"/>
        <v>16913</v>
      </c>
      <c r="H20" s="31">
        <f t="shared" si="2"/>
        <v>16913</v>
      </c>
    </row>
    <row r="21" spans="1:8" s="8" customFormat="1" ht="20.149999999999999" customHeight="1" x14ac:dyDescent="0.25">
      <c r="A21" s="26" t="s">
        <v>40</v>
      </c>
      <c r="B21" s="23">
        <v>32682</v>
      </c>
      <c r="C21" s="23">
        <v>0</v>
      </c>
      <c r="D21" s="24">
        <f t="shared" si="0"/>
        <v>32682</v>
      </c>
      <c r="E21" s="23">
        <v>0</v>
      </c>
      <c r="F21" s="23">
        <v>0</v>
      </c>
      <c r="G21" s="30">
        <f t="shared" si="1"/>
        <v>0</v>
      </c>
      <c r="H21" s="31">
        <f t="shared" si="2"/>
        <v>32682</v>
      </c>
    </row>
    <row r="22" spans="1:8" s="8" customFormat="1" ht="20.149999999999999" customHeight="1" x14ac:dyDescent="0.25">
      <c r="A22" s="26" t="s">
        <v>41</v>
      </c>
      <c r="B22" s="23">
        <v>0</v>
      </c>
      <c r="C22" s="23">
        <v>0</v>
      </c>
      <c r="D22" s="24">
        <f t="shared" si="0"/>
        <v>0</v>
      </c>
      <c r="E22" s="23">
        <v>0</v>
      </c>
      <c r="F22" s="23">
        <v>0</v>
      </c>
      <c r="G22" s="30">
        <f t="shared" si="1"/>
        <v>0</v>
      </c>
      <c r="H22" s="31">
        <f t="shared" si="2"/>
        <v>0</v>
      </c>
    </row>
    <row r="23" spans="1:8" s="8" customFormat="1" ht="20.149999999999999" customHeight="1" x14ac:dyDescent="0.25">
      <c r="A23" s="26" t="s">
        <v>42</v>
      </c>
      <c r="B23" s="23">
        <v>120156</v>
      </c>
      <c r="C23" s="23">
        <v>0</v>
      </c>
      <c r="D23" s="24">
        <f t="shared" si="0"/>
        <v>120156</v>
      </c>
      <c r="E23" s="23">
        <v>0</v>
      </c>
      <c r="F23" s="23">
        <v>0</v>
      </c>
      <c r="G23" s="30">
        <f t="shared" si="1"/>
        <v>0</v>
      </c>
      <c r="H23" s="31">
        <f t="shared" si="2"/>
        <v>120156</v>
      </c>
    </row>
    <row r="24" spans="1:8" s="8" customFormat="1" ht="20.149999999999999" customHeight="1" x14ac:dyDescent="0.25">
      <c r="A24" s="49" t="s">
        <v>116</v>
      </c>
      <c r="B24" s="23">
        <v>16341</v>
      </c>
      <c r="C24" s="23">
        <v>4520</v>
      </c>
      <c r="D24" s="24">
        <f t="shared" ref="D24" si="3">B24+C24</f>
        <v>20861</v>
      </c>
      <c r="E24" s="23">
        <v>9648</v>
      </c>
      <c r="F24" s="23">
        <v>0</v>
      </c>
      <c r="G24" s="30">
        <f t="shared" ref="G24" si="4">E24+F24</f>
        <v>9648</v>
      </c>
      <c r="H24" s="31">
        <f t="shared" ref="H24" si="5">SUM(D24,G24)</f>
        <v>30509</v>
      </c>
    </row>
    <row r="25" spans="1:8" s="8" customFormat="1" ht="20.149999999999999" customHeight="1" x14ac:dyDescent="0.25">
      <c r="A25" s="26" t="s">
        <v>43</v>
      </c>
      <c r="B25" s="23">
        <v>0</v>
      </c>
      <c r="C25" s="23">
        <v>0</v>
      </c>
      <c r="D25" s="24">
        <f t="shared" si="0"/>
        <v>0</v>
      </c>
      <c r="E25" s="23">
        <v>0</v>
      </c>
      <c r="F25" s="23">
        <v>16480</v>
      </c>
      <c r="G25" s="30">
        <f t="shared" si="1"/>
        <v>16480</v>
      </c>
      <c r="H25" s="31">
        <f t="shared" si="2"/>
        <v>16480</v>
      </c>
    </row>
    <row r="26" spans="1:8" s="8" customFormat="1" ht="20.149999999999999" customHeight="1" thickBot="1" x14ac:dyDescent="0.3">
      <c r="A26" s="27" t="s">
        <v>16</v>
      </c>
      <c r="B26" s="28">
        <f>SUM(B10:B25)</f>
        <v>375679</v>
      </c>
      <c r="C26" s="28">
        <f t="shared" ref="C26:H26" si="6">SUM(C10:C25)</f>
        <v>62522</v>
      </c>
      <c r="D26" s="28">
        <f t="shared" si="6"/>
        <v>438201</v>
      </c>
      <c r="E26" s="28">
        <f t="shared" si="6"/>
        <v>969136</v>
      </c>
      <c r="F26" s="28">
        <f t="shared" si="6"/>
        <v>56163</v>
      </c>
      <c r="G26" s="28">
        <f t="shared" si="6"/>
        <v>1025299</v>
      </c>
      <c r="H26" s="28">
        <f t="shared" si="6"/>
        <v>1463500</v>
      </c>
    </row>
    <row r="27" spans="1:8" s="20" customFormat="1" ht="20.149999999999999" customHeight="1" thickBot="1" x14ac:dyDescent="0.3">
      <c r="A27" s="397"/>
      <c r="B27" s="398"/>
      <c r="C27" s="398"/>
      <c r="D27" s="398"/>
      <c r="E27" s="398"/>
      <c r="F27" s="398"/>
      <c r="G27" s="398"/>
      <c r="H27" s="398"/>
    </row>
    <row r="28" spans="1:8" s="20" customFormat="1" ht="20.149999999999999" customHeight="1" x14ac:dyDescent="0.25">
      <c r="A28" s="406" t="s">
        <v>27</v>
      </c>
      <c r="B28" s="407"/>
      <c r="C28" s="407"/>
      <c r="D28" s="407"/>
      <c r="E28" s="407"/>
      <c r="F28" s="407"/>
      <c r="G28" s="407"/>
      <c r="H28" s="408"/>
    </row>
    <row r="29" spans="1:8" s="8" customFormat="1" ht="20.149999999999999" customHeight="1" x14ac:dyDescent="0.25">
      <c r="A29" s="401" t="s">
        <v>14</v>
      </c>
      <c r="B29" s="375" t="s">
        <v>29</v>
      </c>
      <c r="C29" s="375"/>
      <c r="D29" s="375"/>
      <c r="E29" s="375" t="s">
        <v>30</v>
      </c>
      <c r="F29" s="375"/>
      <c r="G29" s="375"/>
      <c r="H29" s="396" t="s">
        <v>16</v>
      </c>
    </row>
    <row r="30" spans="1:8" s="8" customFormat="1" ht="20.149999999999999" customHeight="1" thickBot="1" x14ac:dyDescent="0.3">
      <c r="A30" s="402"/>
      <c r="B30" s="45" t="s">
        <v>44</v>
      </c>
      <c r="C30" s="45" t="s">
        <v>45</v>
      </c>
      <c r="D30" s="45" t="s">
        <v>16</v>
      </c>
      <c r="E30" s="45" t="s">
        <v>44</v>
      </c>
      <c r="F30" s="45" t="s">
        <v>45</v>
      </c>
      <c r="G30" s="45" t="s">
        <v>16</v>
      </c>
      <c r="H30" s="405"/>
    </row>
    <row r="31" spans="1:8" s="8" customFormat="1" ht="20.149999999999999" customHeight="1" x14ac:dyDescent="0.25">
      <c r="A31" s="32" t="s">
        <v>76</v>
      </c>
      <c r="B31" s="21">
        <v>342500</v>
      </c>
      <c r="C31" s="21">
        <v>76070</v>
      </c>
      <c r="D31" s="22">
        <f>B31+C31</f>
        <v>418570</v>
      </c>
      <c r="E31" s="21">
        <v>27845</v>
      </c>
      <c r="F31" s="21">
        <v>11470</v>
      </c>
      <c r="G31" s="29">
        <f>E31+F31</f>
        <v>39315</v>
      </c>
      <c r="H31" s="31">
        <f>SUM(D31,G31)</f>
        <v>457885</v>
      </c>
    </row>
    <row r="32" spans="1:8" s="8" customFormat="1" ht="20.149999999999999" customHeight="1" x14ac:dyDescent="0.25">
      <c r="A32" s="48" t="s">
        <v>32</v>
      </c>
      <c r="B32" s="21">
        <v>0</v>
      </c>
      <c r="C32" s="21">
        <v>0</v>
      </c>
      <c r="D32" s="22">
        <f>B32+C32</f>
        <v>0</v>
      </c>
      <c r="E32" s="21">
        <v>0</v>
      </c>
      <c r="F32" s="21">
        <v>0</v>
      </c>
      <c r="G32" s="29">
        <f>E32+F32</f>
        <v>0</v>
      </c>
      <c r="H32" s="31">
        <f>SUM(D32,G32)</f>
        <v>0</v>
      </c>
    </row>
    <row r="33" spans="1:8" s="8" customFormat="1" ht="20.149999999999999" customHeight="1" x14ac:dyDescent="0.25">
      <c r="A33" s="48" t="s">
        <v>33</v>
      </c>
      <c r="B33" s="23">
        <v>0</v>
      </c>
      <c r="C33" s="23">
        <v>0</v>
      </c>
      <c r="D33" s="24">
        <f t="shared" ref="D33:D34" si="7">B33+C33</f>
        <v>0</v>
      </c>
      <c r="E33" s="23">
        <v>920700</v>
      </c>
      <c r="F33" s="23">
        <v>0</v>
      </c>
      <c r="G33" s="30">
        <f t="shared" ref="G33:G34" si="8">E33+F33</f>
        <v>920700</v>
      </c>
      <c r="H33" s="31">
        <f t="shared" ref="H33:H34" si="9">SUM(D33,G33)</f>
        <v>920700</v>
      </c>
    </row>
    <row r="34" spans="1:8" s="8" customFormat="1" ht="20.149999999999999" customHeight="1" x14ac:dyDescent="0.25">
      <c r="A34" s="48" t="s">
        <v>34</v>
      </c>
      <c r="B34" s="23">
        <v>0</v>
      </c>
      <c r="C34" s="23">
        <v>0</v>
      </c>
      <c r="D34" s="24">
        <f t="shared" si="7"/>
        <v>0</v>
      </c>
      <c r="E34" s="23">
        <v>19800</v>
      </c>
      <c r="F34" s="23">
        <v>0</v>
      </c>
      <c r="G34" s="30">
        <f t="shared" si="8"/>
        <v>19800</v>
      </c>
      <c r="H34" s="31">
        <f t="shared" si="9"/>
        <v>19800</v>
      </c>
    </row>
    <row r="35" spans="1:8" s="8" customFormat="1" ht="20.149999999999999" customHeight="1" x14ac:dyDescent="0.25">
      <c r="A35" s="41" t="s">
        <v>95</v>
      </c>
      <c r="B35" s="43"/>
      <c r="C35" s="43"/>
      <c r="D35" s="43"/>
      <c r="E35" s="43"/>
      <c r="F35" s="43"/>
      <c r="G35" s="44"/>
      <c r="H35" s="44"/>
    </row>
    <row r="36" spans="1:8" s="8" customFormat="1" ht="20.149999999999999" customHeight="1" x14ac:dyDescent="0.25">
      <c r="A36" s="48" t="s">
        <v>35</v>
      </c>
      <c r="B36" s="23">
        <v>0</v>
      </c>
      <c r="C36" s="23">
        <v>0</v>
      </c>
      <c r="D36" s="24">
        <f t="shared" ref="D36" si="10">B36+C36</f>
        <v>0</v>
      </c>
      <c r="E36" s="23">
        <v>0</v>
      </c>
      <c r="F36" s="23">
        <v>0</v>
      </c>
      <c r="G36" s="30">
        <f t="shared" ref="G36" si="11">E36+F36</f>
        <v>0</v>
      </c>
      <c r="H36" s="31">
        <f t="shared" ref="H36" si="12">SUM(D36,G36)</f>
        <v>0</v>
      </c>
    </row>
    <row r="37" spans="1:8" s="8" customFormat="1" ht="20.149999999999999" customHeight="1" x14ac:dyDescent="0.25">
      <c r="A37" s="48" t="s">
        <v>36</v>
      </c>
      <c r="B37" s="23">
        <v>0</v>
      </c>
      <c r="C37" s="23">
        <v>0</v>
      </c>
      <c r="D37" s="24">
        <f t="shared" ref="D37" si="13">B37+C37</f>
        <v>0</v>
      </c>
      <c r="E37" s="23">
        <v>0</v>
      </c>
      <c r="F37" s="23">
        <v>0</v>
      </c>
      <c r="G37" s="30">
        <f t="shared" ref="G37" si="14">E37+F37</f>
        <v>0</v>
      </c>
      <c r="H37" s="31">
        <f t="shared" ref="H37" si="15">SUM(D37,G37)</f>
        <v>0</v>
      </c>
    </row>
    <row r="38" spans="1:8" s="8" customFormat="1" ht="20.149999999999999" customHeight="1" x14ac:dyDescent="0.25">
      <c r="A38" s="48" t="s">
        <v>37</v>
      </c>
      <c r="B38" s="23">
        <v>0</v>
      </c>
      <c r="C38" s="23">
        <v>0</v>
      </c>
      <c r="D38" s="24">
        <f t="shared" ref="D38:D46" si="16">B38+C38</f>
        <v>0</v>
      </c>
      <c r="E38" s="23">
        <v>0</v>
      </c>
      <c r="F38" s="23">
        <v>0</v>
      </c>
      <c r="G38" s="30">
        <f t="shared" ref="G38:G46" si="17">E38+F38</f>
        <v>0</v>
      </c>
      <c r="H38" s="31">
        <f t="shared" ref="H38:H46" si="18">SUM(D38,G38)</f>
        <v>0</v>
      </c>
    </row>
    <row r="39" spans="1:8" s="8" customFormat="1" ht="20.149999999999999" customHeight="1" x14ac:dyDescent="0.25">
      <c r="A39" s="48" t="s">
        <v>15</v>
      </c>
      <c r="B39" s="23">
        <v>0</v>
      </c>
      <c r="C39" s="23">
        <v>0</v>
      </c>
      <c r="D39" s="24">
        <f t="shared" si="16"/>
        <v>0</v>
      </c>
      <c r="E39" s="23">
        <v>0</v>
      </c>
      <c r="F39" s="23">
        <v>0</v>
      </c>
      <c r="G39" s="30">
        <f t="shared" si="17"/>
        <v>0</v>
      </c>
      <c r="H39" s="31">
        <f t="shared" si="18"/>
        <v>0</v>
      </c>
    </row>
    <row r="40" spans="1:8" s="8" customFormat="1" ht="20.149999999999999" customHeight="1" x14ac:dyDescent="0.25">
      <c r="A40" s="48" t="s">
        <v>38</v>
      </c>
      <c r="B40" s="23">
        <v>0</v>
      </c>
      <c r="C40" s="23">
        <v>0</v>
      </c>
      <c r="D40" s="24">
        <f t="shared" si="16"/>
        <v>0</v>
      </c>
      <c r="E40" s="23">
        <v>0</v>
      </c>
      <c r="F40" s="23">
        <v>0</v>
      </c>
      <c r="G40" s="30">
        <f t="shared" si="17"/>
        <v>0</v>
      </c>
      <c r="H40" s="31">
        <f t="shared" si="18"/>
        <v>0</v>
      </c>
    </row>
    <row r="41" spans="1:8" s="8" customFormat="1" ht="20.149999999999999" customHeight="1" x14ac:dyDescent="0.25">
      <c r="A41" s="48" t="s">
        <v>39</v>
      </c>
      <c r="B41" s="23">
        <v>0</v>
      </c>
      <c r="C41" s="23">
        <v>0</v>
      </c>
      <c r="D41" s="24">
        <f t="shared" si="16"/>
        <v>0</v>
      </c>
      <c r="E41" s="23">
        <v>0</v>
      </c>
      <c r="F41" s="23">
        <v>0</v>
      </c>
      <c r="G41" s="30">
        <f t="shared" si="17"/>
        <v>0</v>
      </c>
      <c r="H41" s="31">
        <f t="shared" si="18"/>
        <v>0</v>
      </c>
    </row>
    <row r="42" spans="1:8" s="8" customFormat="1" ht="20.149999999999999" customHeight="1" x14ac:dyDescent="0.25">
      <c r="A42" s="48" t="s">
        <v>40</v>
      </c>
      <c r="B42" s="23">
        <v>42885</v>
      </c>
      <c r="C42" s="23">
        <v>0</v>
      </c>
      <c r="D42" s="24">
        <f t="shared" si="16"/>
        <v>42885</v>
      </c>
      <c r="E42" s="23">
        <v>0</v>
      </c>
      <c r="F42" s="23">
        <v>0</v>
      </c>
      <c r="G42" s="30">
        <f t="shared" si="17"/>
        <v>0</v>
      </c>
      <c r="H42" s="31">
        <f t="shared" si="18"/>
        <v>42885</v>
      </c>
    </row>
    <row r="43" spans="1:8" s="8" customFormat="1" ht="20.149999999999999" customHeight="1" x14ac:dyDescent="0.25">
      <c r="A43" s="48" t="s">
        <v>41</v>
      </c>
      <c r="B43" s="23">
        <v>0</v>
      </c>
      <c r="C43" s="23">
        <v>0</v>
      </c>
      <c r="D43" s="24">
        <f t="shared" si="16"/>
        <v>0</v>
      </c>
      <c r="E43" s="23">
        <v>0</v>
      </c>
      <c r="F43" s="23">
        <v>0</v>
      </c>
      <c r="G43" s="30">
        <f t="shared" si="17"/>
        <v>0</v>
      </c>
      <c r="H43" s="31">
        <f t="shared" si="18"/>
        <v>0</v>
      </c>
    </row>
    <row r="44" spans="1:8" s="8" customFormat="1" ht="20.149999999999999" customHeight="1" x14ac:dyDescent="0.25">
      <c r="A44" s="48" t="s">
        <v>42</v>
      </c>
      <c r="B44" s="23">
        <v>90301</v>
      </c>
      <c r="C44" s="23">
        <v>0</v>
      </c>
      <c r="D44" s="24">
        <f t="shared" si="16"/>
        <v>90301</v>
      </c>
      <c r="E44" s="23">
        <v>0</v>
      </c>
      <c r="F44" s="23">
        <v>0</v>
      </c>
      <c r="G44" s="30">
        <f t="shared" si="17"/>
        <v>0</v>
      </c>
      <c r="H44" s="31">
        <f t="shared" si="18"/>
        <v>90301</v>
      </c>
    </row>
    <row r="45" spans="1:8" s="8" customFormat="1" ht="20.149999999999999" customHeight="1" x14ac:dyDescent="0.25">
      <c r="A45" s="49" t="s">
        <v>116</v>
      </c>
      <c r="B45" s="23">
        <v>10536</v>
      </c>
      <c r="C45" s="23">
        <v>0</v>
      </c>
      <c r="D45" s="24">
        <f t="shared" si="16"/>
        <v>10536</v>
      </c>
      <c r="E45" s="23">
        <v>2517</v>
      </c>
      <c r="F45" s="23">
        <v>0</v>
      </c>
      <c r="G45" s="30">
        <f t="shared" si="17"/>
        <v>2517</v>
      </c>
      <c r="H45" s="31">
        <f t="shared" si="18"/>
        <v>13053</v>
      </c>
    </row>
    <row r="46" spans="1:8" s="8" customFormat="1" ht="20.149999999999999" customHeight="1" x14ac:dyDescent="0.25">
      <c r="A46" s="48" t="s">
        <v>43</v>
      </c>
      <c r="B46" s="23">
        <v>0</v>
      </c>
      <c r="C46" s="23">
        <v>0</v>
      </c>
      <c r="D46" s="24">
        <f t="shared" si="16"/>
        <v>0</v>
      </c>
      <c r="E46" s="23">
        <v>0</v>
      </c>
      <c r="F46" s="23">
        <v>0</v>
      </c>
      <c r="G46" s="30">
        <f t="shared" si="17"/>
        <v>0</v>
      </c>
      <c r="H46" s="31">
        <f t="shared" si="18"/>
        <v>0</v>
      </c>
    </row>
    <row r="47" spans="1:8" s="8" customFormat="1" ht="20.149999999999999" customHeight="1" thickBot="1" x14ac:dyDescent="0.3">
      <c r="A47" s="27" t="s">
        <v>16</v>
      </c>
      <c r="B47" s="28">
        <f>SUM(B31:B46)</f>
        <v>486222</v>
      </c>
      <c r="C47" s="28">
        <f t="shared" ref="C47" si="19">SUM(C31:C46)</f>
        <v>76070</v>
      </c>
      <c r="D47" s="28">
        <f t="shared" ref="D47" si="20">SUM(D31:D46)</f>
        <v>562292</v>
      </c>
      <c r="E47" s="28">
        <f t="shared" ref="E47" si="21">SUM(E31:E46)</f>
        <v>970862</v>
      </c>
      <c r="F47" s="28">
        <f t="shared" ref="F47" si="22">SUM(F31:F46)</f>
        <v>11470</v>
      </c>
      <c r="G47" s="28">
        <f t="shared" ref="G47" si="23">SUM(G31:G46)</f>
        <v>982332</v>
      </c>
      <c r="H47" s="28">
        <f t="shared" ref="H47" si="24">SUM(H31:H46)</f>
        <v>1544624</v>
      </c>
    </row>
    <row r="48" spans="1:8" s="20" customFormat="1" ht="20.149999999999999" customHeight="1" thickBot="1" x14ac:dyDescent="0.3">
      <c r="A48" s="397"/>
      <c r="B48" s="398"/>
      <c r="C48" s="398"/>
      <c r="D48" s="398"/>
      <c r="E48" s="398"/>
      <c r="F48" s="398"/>
      <c r="G48" s="398"/>
      <c r="H48" s="398"/>
    </row>
    <row r="49" spans="1:8" s="20" customFormat="1" ht="20.149999999999999" customHeight="1" x14ac:dyDescent="0.25">
      <c r="A49" s="406" t="s">
        <v>24</v>
      </c>
      <c r="B49" s="407"/>
      <c r="C49" s="407"/>
      <c r="D49" s="407"/>
      <c r="E49" s="407"/>
      <c r="F49" s="407"/>
      <c r="G49" s="407"/>
      <c r="H49" s="408"/>
    </row>
    <row r="50" spans="1:8" s="8" customFormat="1" ht="20.149999999999999" customHeight="1" x14ac:dyDescent="0.25">
      <c r="A50" s="401" t="s">
        <v>14</v>
      </c>
      <c r="B50" s="375" t="s">
        <v>29</v>
      </c>
      <c r="C50" s="375"/>
      <c r="D50" s="375"/>
      <c r="E50" s="375" t="s">
        <v>30</v>
      </c>
      <c r="F50" s="375"/>
      <c r="G50" s="375"/>
      <c r="H50" s="396" t="s">
        <v>16</v>
      </c>
    </row>
    <row r="51" spans="1:8" s="8" customFormat="1" ht="20.149999999999999" customHeight="1" thickBot="1" x14ac:dyDescent="0.3">
      <c r="A51" s="402"/>
      <c r="B51" s="45" t="s">
        <v>44</v>
      </c>
      <c r="C51" s="45" t="s">
        <v>45</v>
      </c>
      <c r="D51" s="45" t="s">
        <v>16</v>
      </c>
      <c r="E51" s="45" t="s">
        <v>44</v>
      </c>
      <c r="F51" s="45" t="s">
        <v>45</v>
      </c>
      <c r="G51" s="45" t="s">
        <v>16</v>
      </c>
      <c r="H51" s="396"/>
    </row>
    <row r="52" spans="1:8" s="8" customFormat="1" ht="20.149999999999999" customHeight="1" x14ac:dyDescent="0.25">
      <c r="A52" s="32" t="s">
        <v>76</v>
      </c>
      <c r="B52" s="21">
        <v>356200</v>
      </c>
      <c r="C52" s="21">
        <v>79113</v>
      </c>
      <c r="D52" s="22">
        <f>B52+C52</f>
        <v>435313</v>
      </c>
      <c r="E52" s="21">
        <v>28959</v>
      </c>
      <c r="F52" s="21">
        <v>11929</v>
      </c>
      <c r="G52" s="29">
        <f>E52+F52</f>
        <v>40888</v>
      </c>
      <c r="H52" s="31">
        <f>SUM(D52,G52)</f>
        <v>476201</v>
      </c>
    </row>
    <row r="53" spans="1:8" s="8" customFormat="1" ht="20.149999999999999" customHeight="1" x14ac:dyDescent="0.25">
      <c r="A53" s="48" t="s">
        <v>32</v>
      </c>
      <c r="B53" s="21">
        <v>0</v>
      </c>
      <c r="C53" s="21">
        <v>0</v>
      </c>
      <c r="D53" s="22">
        <f>B53+C53</f>
        <v>0</v>
      </c>
      <c r="E53" s="21">
        <v>0</v>
      </c>
      <c r="F53" s="21">
        <v>0</v>
      </c>
      <c r="G53" s="29">
        <f>E53+F53</f>
        <v>0</v>
      </c>
      <c r="H53" s="31">
        <f>SUM(D53,G53)</f>
        <v>0</v>
      </c>
    </row>
    <row r="54" spans="1:8" s="8" customFormat="1" ht="20.149999999999999" customHeight="1" x14ac:dyDescent="0.25">
      <c r="A54" s="48" t="s">
        <v>33</v>
      </c>
      <c r="B54" s="23">
        <v>0</v>
      </c>
      <c r="C54" s="23">
        <v>0</v>
      </c>
      <c r="D54" s="24">
        <f t="shared" ref="D54:D55" si="25">B54+C54</f>
        <v>0</v>
      </c>
      <c r="E54" s="23">
        <v>957528</v>
      </c>
      <c r="F54" s="23">
        <v>0</v>
      </c>
      <c r="G54" s="30">
        <f t="shared" ref="G54:G55" si="26">E54+F54</f>
        <v>957528</v>
      </c>
      <c r="H54" s="31">
        <f t="shared" ref="H54:H55" si="27">SUM(D54,G54)</f>
        <v>957528</v>
      </c>
    </row>
    <row r="55" spans="1:8" s="8" customFormat="1" ht="20.149999999999999" customHeight="1" x14ac:dyDescent="0.25">
      <c r="A55" s="48" t="s">
        <v>34</v>
      </c>
      <c r="B55" s="23">
        <v>0</v>
      </c>
      <c r="C55" s="23">
        <v>0</v>
      </c>
      <c r="D55" s="24">
        <f t="shared" si="25"/>
        <v>0</v>
      </c>
      <c r="E55" s="23">
        <v>20592</v>
      </c>
      <c r="F55" s="23">
        <v>0</v>
      </c>
      <c r="G55" s="30">
        <f t="shared" si="26"/>
        <v>20592</v>
      </c>
      <c r="H55" s="31">
        <f t="shared" si="27"/>
        <v>20592</v>
      </c>
    </row>
    <row r="56" spans="1:8" s="8" customFormat="1" ht="20.149999999999999" customHeight="1" x14ac:dyDescent="0.25">
      <c r="A56" s="41" t="s">
        <v>95</v>
      </c>
      <c r="B56" s="23">
        <v>0</v>
      </c>
      <c r="C56" s="23">
        <v>0</v>
      </c>
      <c r="D56" s="24">
        <f t="shared" ref="D56" si="28">B56+C56</f>
        <v>0</v>
      </c>
      <c r="E56" s="23">
        <v>0</v>
      </c>
      <c r="F56" s="23">
        <v>0</v>
      </c>
      <c r="G56" s="30">
        <f t="shared" ref="G56" si="29">E56+F56</f>
        <v>0</v>
      </c>
      <c r="H56" s="31">
        <f t="shared" ref="H56" si="30">SUM(D56,G56)</f>
        <v>0</v>
      </c>
    </row>
    <row r="57" spans="1:8" s="8" customFormat="1" ht="20.149999999999999" customHeight="1" x14ac:dyDescent="0.25">
      <c r="A57" s="48" t="s">
        <v>35</v>
      </c>
      <c r="B57" s="23">
        <v>0</v>
      </c>
      <c r="C57" s="23">
        <v>0</v>
      </c>
      <c r="D57" s="24">
        <f t="shared" ref="D57:D67" si="31">B57+C57</f>
        <v>0</v>
      </c>
      <c r="E57" s="23">
        <v>0</v>
      </c>
      <c r="F57" s="23">
        <v>0</v>
      </c>
      <c r="G57" s="30">
        <f t="shared" ref="G57:G67" si="32">E57+F57</f>
        <v>0</v>
      </c>
      <c r="H57" s="31">
        <f t="shared" ref="H57:H67" si="33">SUM(D57,G57)</f>
        <v>0</v>
      </c>
    </row>
    <row r="58" spans="1:8" s="8" customFormat="1" ht="20.149999999999999" customHeight="1" x14ac:dyDescent="0.25">
      <c r="A58" s="48" t="s">
        <v>36</v>
      </c>
      <c r="B58" s="23">
        <v>0</v>
      </c>
      <c r="C58" s="23">
        <v>0</v>
      </c>
      <c r="D58" s="24">
        <f t="shared" si="31"/>
        <v>0</v>
      </c>
      <c r="E58" s="23">
        <v>0</v>
      </c>
      <c r="F58" s="23">
        <v>0</v>
      </c>
      <c r="G58" s="30">
        <f t="shared" si="32"/>
        <v>0</v>
      </c>
      <c r="H58" s="31">
        <f t="shared" si="33"/>
        <v>0</v>
      </c>
    </row>
    <row r="59" spans="1:8" s="8" customFormat="1" ht="20.149999999999999" customHeight="1" x14ac:dyDescent="0.25">
      <c r="A59" s="48" t="s">
        <v>37</v>
      </c>
      <c r="B59" s="23">
        <v>0</v>
      </c>
      <c r="C59" s="23">
        <v>0</v>
      </c>
      <c r="D59" s="24">
        <f t="shared" si="31"/>
        <v>0</v>
      </c>
      <c r="E59" s="23">
        <v>0</v>
      </c>
      <c r="F59" s="23">
        <v>0</v>
      </c>
      <c r="G59" s="30">
        <f t="shared" si="32"/>
        <v>0</v>
      </c>
      <c r="H59" s="31">
        <f t="shared" si="33"/>
        <v>0</v>
      </c>
    </row>
    <row r="60" spans="1:8" s="8" customFormat="1" ht="20.149999999999999" customHeight="1" x14ac:dyDescent="0.25">
      <c r="A60" s="48" t="s">
        <v>15</v>
      </c>
      <c r="B60" s="23">
        <v>0</v>
      </c>
      <c r="C60" s="23">
        <v>0</v>
      </c>
      <c r="D60" s="24">
        <f t="shared" si="31"/>
        <v>0</v>
      </c>
      <c r="E60" s="23">
        <v>0</v>
      </c>
      <c r="F60" s="23">
        <v>0</v>
      </c>
      <c r="G60" s="30">
        <f t="shared" si="32"/>
        <v>0</v>
      </c>
      <c r="H60" s="31">
        <f t="shared" si="33"/>
        <v>0</v>
      </c>
    </row>
    <row r="61" spans="1:8" s="8" customFormat="1" ht="20.149999999999999" customHeight="1" x14ac:dyDescent="0.25">
      <c r="A61" s="48" t="s">
        <v>38</v>
      </c>
      <c r="B61" s="23">
        <v>0</v>
      </c>
      <c r="C61" s="23">
        <v>0</v>
      </c>
      <c r="D61" s="24">
        <f t="shared" si="31"/>
        <v>0</v>
      </c>
      <c r="E61" s="23">
        <v>0</v>
      </c>
      <c r="F61" s="23">
        <v>0</v>
      </c>
      <c r="G61" s="30">
        <f t="shared" si="32"/>
        <v>0</v>
      </c>
      <c r="H61" s="31">
        <f t="shared" si="33"/>
        <v>0</v>
      </c>
    </row>
    <row r="62" spans="1:8" s="8" customFormat="1" ht="20.149999999999999" customHeight="1" x14ac:dyDescent="0.25">
      <c r="A62" s="48" t="s">
        <v>39</v>
      </c>
      <c r="B62" s="23">
        <v>0</v>
      </c>
      <c r="C62" s="23">
        <v>0</v>
      </c>
      <c r="D62" s="24">
        <f t="shared" si="31"/>
        <v>0</v>
      </c>
      <c r="E62" s="23">
        <v>0</v>
      </c>
      <c r="F62" s="23">
        <v>0</v>
      </c>
      <c r="G62" s="30">
        <f t="shared" si="32"/>
        <v>0</v>
      </c>
      <c r="H62" s="31">
        <f t="shared" si="33"/>
        <v>0</v>
      </c>
    </row>
    <row r="63" spans="1:8" s="8" customFormat="1" ht="20.149999999999999" customHeight="1" x14ac:dyDescent="0.25">
      <c r="A63" s="48" t="s">
        <v>40</v>
      </c>
      <c r="B63" s="23">
        <v>44600</v>
      </c>
      <c r="C63" s="23">
        <v>0</v>
      </c>
      <c r="D63" s="24">
        <f t="shared" si="31"/>
        <v>44600</v>
      </c>
      <c r="E63" s="23">
        <v>0</v>
      </c>
      <c r="F63" s="23">
        <v>0</v>
      </c>
      <c r="G63" s="30">
        <f t="shared" si="32"/>
        <v>0</v>
      </c>
      <c r="H63" s="31">
        <f t="shared" si="33"/>
        <v>44600</v>
      </c>
    </row>
    <row r="64" spans="1:8" s="8" customFormat="1" ht="20.149999999999999" customHeight="1" x14ac:dyDescent="0.25">
      <c r="A64" s="48" t="s">
        <v>41</v>
      </c>
      <c r="B64" s="23">
        <v>0</v>
      </c>
      <c r="C64" s="23">
        <v>0</v>
      </c>
      <c r="D64" s="24">
        <f t="shared" si="31"/>
        <v>0</v>
      </c>
      <c r="E64" s="23">
        <v>0</v>
      </c>
      <c r="F64" s="23">
        <v>0</v>
      </c>
      <c r="G64" s="30">
        <f t="shared" si="32"/>
        <v>0</v>
      </c>
      <c r="H64" s="31">
        <f t="shared" si="33"/>
        <v>0</v>
      </c>
    </row>
    <row r="65" spans="1:8" s="8" customFormat="1" ht="20.149999999999999" customHeight="1" x14ac:dyDescent="0.25">
      <c r="A65" s="48" t="s">
        <v>42</v>
      </c>
      <c r="B65" s="23">
        <v>93913</v>
      </c>
      <c r="C65" s="23">
        <v>0</v>
      </c>
      <c r="D65" s="24">
        <f t="shared" si="31"/>
        <v>93913</v>
      </c>
      <c r="E65" s="23">
        <v>0</v>
      </c>
      <c r="F65" s="23">
        <v>0</v>
      </c>
      <c r="G65" s="30">
        <f t="shared" si="32"/>
        <v>0</v>
      </c>
      <c r="H65" s="31">
        <f t="shared" si="33"/>
        <v>93913</v>
      </c>
    </row>
    <row r="66" spans="1:8" s="8" customFormat="1" ht="20.149999999999999" customHeight="1" x14ac:dyDescent="0.25">
      <c r="A66" s="49" t="s">
        <v>116</v>
      </c>
      <c r="B66" s="23">
        <v>10957</v>
      </c>
      <c r="C66" s="23">
        <v>0</v>
      </c>
      <c r="D66" s="24">
        <f t="shared" si="31"/>
        <v>10957</v>
      </c>
      <c r="E66" s="23">
        <v>2618</v>
      </c>
      <c r="F66" s="23">
        <v>0</v>
      </c>
      <c r="G66" s="30">
        <f t="shared" si="32"/>
        <v>2618</v>
      </c>
      <c r="H66" s="31">
        <f t="shared" si="33"/>
        <v>13575</v>
      </c>
    </row>
    <row r="67" spans="1:8" s="8" customFormat="1" ht="20.149999999999999" customHeight="1" x14ac:dyDescent="0.25">
      <c r="A67" s="48" t="s">
        <v>43</v>
      </c>
      <c r="B67" s="23">
        <v>0</v>
      </c>
      <c r="C67" s="23">
        <v>0</v>
      </c>
      <c r="D67" s="24">
        <f t="shared" si="31"/>
        <v>0</v>
      </c>
      <c r="E67" s="23">
        <v>0</v>
      </c>
      <c r="F67" s="23">
        <v>0</v>
      </c>
      <c r="G67" s="30">
        <f t="shared" si="32"/>
        <v>0</v>
      </c>
      <c r="H67" s="31">
        <f t="shared" si="33"/>
        <v>0</v>
      </c>
    </row>
    <row r="68" spans="1:8" s="8" customFormat="1" ht="20.149999999999999" customHeight="1" thickBot="1" x14ac:dyDescent="0.3">
      <c r="A68" s="27" t="s">
        <v>16</v>
      </c>
      <c r="B68" s="28">
        <f>SUM(B52:B67)</f>
        <v>505670</v>
      </c>
      <c r="C68" s="28">
        <f t="shared" ref="C68" si="34">SUM(C52:C67)</f>
        <v>79113</v>
      </c>
      <c r="D68" s="28">
        <f t="shared" ref="D68" si="35">SUM(D52:D67)</f>
        <v>584783</v>
      </c>
      <c r="E68" s="28">
        <f t="shared" ref="E68" si="36">SUM(E52:E67)</f>
        <v>1009697</v>
      </c>
      <c r="F68" s="28">
        <f t="shared" ref="F68" si="37">SUM(F52:F67)</f>
        <v>11929</v>
      </c>
      <c r="G68" s="28">
        <f t="shared" ref="G68" si="38">SUM(G52:G67)</f>
        <v>1021626</v>
      </c>
      <c r="H68" s="28">
        <f t="shared" ref="H68" si="39">SUM(H52:H67)</f>
        <v>1606409</v>
      </c>
    </row>
    <row r="69" spans="1:8" s="20" customFormat="1" ht="20.149999999999999" customHeight="1" thickBot="1" x14ac:dyDescent="0.3">
      <c r="A69" s="397"/>
      <c r="B69" s="398"/>
      <c r="C69" s="398"/>
      <c r="D69" s="398"/>
      <c r="E69" s="398"/>
      <c r="F69" s="398"/>
      <c r="G69" s="398"/>
      <c r="H69" s="398"/>
    </row>
    <row r="70" spans="1:8" s="20" customFormat="1" ht="20.149999999999999" customHeight="1" x14ac:dyDescent="0.25">
      <c r="A70" s="406" t="s">
        <v>28</v>
      </c>
      <c r="B70" s="407"/>
      <c r="C70" s="407"/>
      <c r="D70" s="407"/>
      <c r="E70" s="407"/>
      <c r="F70" s="407"/>
      <c r="G70" s="407"/>
      <c r="H70" s="408"/>
    </row>
    <row r="71" spans="1:8" s="8" customFormat="1" ht="20.149999999999999" customHeight="1" x14ac:dyDescent="0.25">
      <c r="A71" s="401" t="s">
        <v>14</v>
      </c>
      <c r="B71" s="375" t="s">
        <v>29</v>
      </c>
      <c r="C71" s="375"/>
      <c r="D71" s="375"/>
      <c r="E71" s="375" t="s">
        <v>30</v>
      </c>
      <c r="F71" s="375"/>
      <c r="G71" s="375"/>
      <c r="H71" s="396" t="s">
        <v>16</v>
      </c>
    </row>
    <row r="72" spans="1:8" s="8" customFormat="1" ht="20.149999999999999" customHeight="1" thickBot="1" x14ac:dyDescent="0.3">
      <c r="A72" s="402"/>
      <c r="B72" s="45" t="s">
        <v>44</v>
      </c>
      <c r="C72" s="45" t="s">
        <v>45</v>
      </c>
      <c r="D72" s="45" t="s">
        <v>16</v>
      </c>
      <c r="E72" s="45" t="s">
        <v>44</v>
      </c>
      <c r="F72" s="45" t="s">
        <v>45</v>
      </c>
      <c r="G72" s="45" t="s">
        <v>16</v>
      </c>
      <c r="H72" s="396"/>
    </row>
    <row r="73" spans="1:8" s="8" customFormat="1" ht="20.149999999999999" customHeight="1" x14ac:dyDescent="0.25">
      <c r="A73" s="32" t="s">
        <v>76</v>
      </c>
      <c r="B73" s="21">
        <v>370448</v>
      </c>
      <c r="C73" s="21">
        <v>82277</v>
      </c>
      <c r="D73" s="22">
        <f>B73+C73</f>
        <v>452725</v>
      </c>
      <c r="E73" s="21">
        <v>30117</v>
      </c>
      <c r="F73" s="21">
        <v>12406</v>
      </c>
      <c r="G73" s="29">
        <f>E73+F73</f>
        <v>42523</v>
      </c>
      <c r="H73" s="31">
        <f>SUM(D73,G73)</f>
        <v>495248</v>
      </c>
    </row>
    <row r="74" spans="1:8" s="8" customFormat="1" ht="20.149999999999999" customHeight="1" x14ac:dyDescent="0.25">
      <c r="A74" s="48" t="s">
        <v>32</v>
      </c>
      <c r="B74" s="21">
        <v>0</v>
      </c>
      <c r="C74" s="21">
        <v>0</v>
      </c>
      <c r="D74" s="22">
        <f>B74+C74</f>
        <v>0</v>
      </c>
      <c r="E74" s="21">
        <v>0</v>
      </c>
      <c r="F74" s="21">
        <v>0</v>
      </c>
      <c r="G74" s="29">
        <f>E74+F74</f>
        <v>0</v>
      </c>
      <c r="H74" s="31">
        <f>SUM(D74,G74)</f>
        <v>0</v>
      </c>
    </row>
    <row r="75" spans="1:8" s="8" customFormat="1" ht="20.149999999999999" customHeight="1" x14ac:dyDescent="0.25">
      <c r="A75" s="48" t="s">
        <v>33</v>
      </c>
      <c r="B75" s="23">
        <v>0</v>
      </c>
      <c r="C75" s="23">
        <v>0</v>
      </c>
      <c r="D75" s="24">
        <f t="shared" ref="D75:D88" si="40">B75+C75</f>
        <v>0</v>
      </c>
      <c r="E75" s="23">
        <v>995829</v>
      </c>
      <c r="F75" s="23">
        <v>0</v>
      </c>
      <c r="G75" s="30">
        <f t="shared" ref="G75:G88" si="41">E75+F75</f>
        <v>995829</v>
      </c>
      <c r="H75" s="31">
        <f t="shared" ref="H75:H88" si="42">SUM(D75,G75)</f>
        <v>995829</v>
      </c>
    </row>
    <row r="76" spans="1:8" s="8" customFormat="1" ht="20.149999999999999" customHeight="1" x14ac:dyDescent="0.25">
      <c r="A76" s="48" t="s">
        <v>34</v>
      </c>
      <c r="B76" s="23">
        <v>0</v>
      </c>
      <c r="C76" s="23">
        <v>0</v>
      </c>
      <c r="D76" s="24">
        <f t="shared" si="40"/>
        <v>0</v>
      </c>
      <c r="E76" s="23">
        <v>21416</v>
      </c>
      <c r="F76" s="23">
        <v>0</v>
      </c>
      <c r="G76" s="30">
        <f t="shared" si="41"/>
        <v>21416</v>
      </c>
      <c r="H76" s="31">
        <f t="shared" si="42"/>
        <v>21416</v>
      </c>
    </row>
    <row r="77" spans="1:8" s="8" customFormat="1" ht="20.149999999999999" customHeight="1" x14ac:dyDescent="0.25">
      <c r="A77" s="41" t="s">
        <v>95</v>
      </c>
      <c r="B77" s="23">
        <v>0</v>
      </c>
      <c r="C77" s="23">
        <v>0</v>
      </c>
      <c r="D77" s="24">
        <f t="shared" si="40"/>
        <v>0</v>
      </c>
      <c r="E77" s="23">
        <v>0</v>
      </c>
      <c r="F77" s="23">
        <v>0</v>
      </c>
      <c r="G77" s="30">
        <f t="shared" si="41"/>
        <v>0</v>
      </c>
      <c r="H77" s="31">
        <f t="shared" si="42"/>
        <v>0</v>
      </c>
    </row>
    <row r="78" spans="1:8" s="8" customFormat="1" ht="20.149999999999999" customHeight="1" x14ac:dyDescent="0.25">
      <c r="A78" s="48" t="s">
        <v>35</v>
      </c>
      <c r="B78" s="23">
        <v>0</v>
      </c>
      <c r="C78" s="23">
        <v>0</v>
      </c>
      <c r="D78" s="24">
        <f t="shared" si="40"/>
        <v>0</v>
      </c>
      <c r="E78" s="23">
        <v>0</v>
      </c>
      <c r="F78" s="23">
        <v>0</v>
      </c>
      <c r="G78" s="30">
        <f t="shared" si="41"/>
        <v>0</v>
      </c>
      <c r="H78" s="31">
        <f t="shared" si="42"/>
        <v>0</v>
      </c>
    </row>
    <row r="79" spans="1:8" s="8" customFormat="1" ht="20.149999999999999" customHeight="1" x14ac:dyDescent="0.25">
      <c r="A79" s="48" t="s">
        <v>36</v>
      </c>
      <c r="B79" s="23">
        <v>0</v>
      </c>
      <c r="C79" s="23">
        <v>0</v>
      </c>
      <c r="D79" s="24">
        <f t="shared" si="40"/>
        <v>0</v>
      </c>
      <c r="E79" s="23">
        <v>0</v>
      </c>
      <c r="F79" s="23">
        <v>0</v>
      </c>
      <c r="G79" s="30">
        <f t="shared" si="41"/>
        <v>0</v>
      </c>
      <c r="H79" s="31">
        <f t="shared" si="42"/>
        <v>0</v>
      </c>
    </row>
    <row r="80" spans="1:8" s="8" customFormat="1" ht="20.149999999999999" customHeight="1" x14ac:dyDescent="0.25">
      <c r="A80" s="48" t="s">
        <v>37</v>
      </c>
      <c r="B80" s="23">
        <v>0</v>
      </c>
      <c r="C80" s="23">
        <v>0</v>
      </c>
      <c r="D80" s="24">
        <f t="shared" si="40"/>
        <v>0</v>
      </c>
      <c r="E80" s="23">
        <v>0</v>
      </c>
      <c r="F80" s="23">
        <v>0</v>
      </c>
      <c r="G80" s="30">
        <f t="shared" si="41"/>
        <v>0</v>
      </c>
      <c r="H80" s="31">
        <f t="shared" si="42"/>
        <v>0</v>
      </c>
    </row>
    <row r="81" spans="1:8" s="8" customFormat="1" ht="20.149999999999999" customHeight="1" x14ac:dyDescent="0.25">
      <c r="A81" s="48" t="s">
        <v>15</v>
      </c>
      <c r="B81" s="23">
        <v>0</v>
      </c>
      <c r="C81" s="23">
        <v>0</v>
      </c>
      <c r="D81" s="24">
        <f t="shared" si="40"/>
        <v>0</v>
      </c>
      <c r="E81" s="23">
        <v>0</v>
      </c>
      <c r="F81" s="23">
        <v>0</v>
      </c>
      <c r="G81" s="30">
        <f t="shared" si="41"/>
        <v>0</v>
      </c>
      <c r="H81" s="31">
        <f t="shared" si="42"/>
        <v>0</v>
      </c>
    </row>
    <row r="82" spans="1:8" s="8" customFormat="1" ht="20.149999999999999" customHeight="1" x14ac:dyDescent="0.25">
      <c r="A82" s="48" t="s">
        <v>38</v>
      </c>
      <c r="B82" s="23">
        <v>0</v>
      </c>
      <c r="C82" s="23">
        <v>0</v>
      </c>
      <c r="D82" s="24">
        <f t="shared" si="40"/>
        <v>0</v>
      </c>
      <c r="E82" s="23">
        <v>0</v>
      </c>
      <c r="F82" s="23">
        <v>0</v>
      </c>
      <c r="G82" s="30">
        <f t="shared" si="41"/>
        <v>0</v>
      </c>
      <c r="H82" s="31">
        <f t="shared" si="42"/>
        <v>0</v>
      </c>
    </row>
    <row r="83" spans="1:8" s="8" customFormat="1" ht="20.149999999999999" customHeight="1" x14ac:dyDescent="0.25">
      <c r="A83" s="48" t="s">
        <v>39</v>
      </c>
      <c r="B83" s="23">
        <v>0</v>
      </c>
      <c r="C83" s="23">
        <v>0</v>
      </c>
      <c r="D83" s="24">
        <f t="shared" si="40"/>
        <v>0</v>
      </c>
      <c r="E83" s="23">
        <v>0</v>
      </c>
      <c r="F83" s="23">
        <v>0</v>
      </c>
      <c r="G83" s="30">
        <f t="shared" si="41"/>
        <v>0</v>
      </c>
      <c r="H83" s="31">
        <f t="shared" si="42"/>
        <v>0</v>
      </c>
    </row>
    <row r="84" spans="1:8" s="8" customFormat="1" ht="20.149999999999999" customHeight="1" x14ac:dyDescent="0.25">
      <c r="A84" s="48" t="s">
        <v>40</v>
      </c>
      <c r="B84" s="23">
        <v>46384</v>
      </c>
      <c r="C84" s="23">
        <v>0</v>
      </c>
      <c r="D84" s="24">
        <f t="shared" si="40"/>
        <v>46384</v>
      </c>
      <c r="E84" s="23">
        <v>0</v>
      </c>
      <c r="F84" s="23">
        <v>0</v>
      </c>
      <c r="G84" s="30">
        <f t="shared" si="41"/>
        <v>0</v>
      </c>
      <c r="H84" s="31">
        <f t="shared" si="42"/>
        <v>46384</v>
      </c>
    </row>
    <row r="85" spans="1:8" s="8" customFormat="1" ht="20.149999999999999" customHeight="1" x14ac:dyDescent="0.25">
      <c r="A85" s="48" t="s">
        <v>41</v>
      </c>
      <c r="B85" s="23">
        <v>0</v>
      </c>
      <c r="C85" s="23">
        <v>0</v>
      </c>
      <c r="D85" s="24">
        <f t="shared" si="40"/>
        <v>0</v>
      </c>
      <c r="E85" s="23">
        <v>0</v>
      </c>
      <c r="F85" s="23">
        <v>0</v>
      </c>
      <c r="G85" s="30">
        <f t="shared" si="41"/>
        <v>0</v>
      </c>
      <c r="H85" s="31">
        <f t="shared" si="42"/>
        <v>0</v>
      </c>
    </row>
    <row r="86" spans="1:8" s="8" customFormat="1" ht="20.149999999999999" customHeight="1" x14ac:dyDescent="0.25">
      <c r="A86" s="48" t="s">
        <v>42</v>
      </c>
      <c r="B86" s="23">
        <v>97670</v>
      </c>
      <c r="C86" s="23">
        <v>0</v>
      </c>
      <c r="D86" s="24">
        <f t="shared" si="40"/>
        <v>97670</v>
      </c>
      <c r="E86" s="23">
        <v>0</v>
      </c>
      <c r="F86" s="23">
        <v>0</v>
      </c>
      <c r="G86" s="30">
        <f t="shared" si="41"/>
        <v>0</v>
      </c>
      <c r="H86" s="31">
        <f t="shared" si="42"/>
        <v>97670</v>
      </c>
    </row>
    <row r="87" spans="1:8" s="8" customFormat="1" ht="20.149999999999999" customHeight="1" x14ac:dyDescent="0.25">
      <c r="A87" s="49" t="s">
        <v>116</v>
      </c>
      <c r="B87" s="23">
        <v>11396</v>
      </c>
      <c r="C87" s="23">
        <v>0</v>
      </c>
      <c r="D87" s="24">
        <f t="shared" si="40"/>
        <v>11396</v>
      </c>
      <c r="E87" s="23">
        <v>2722</v>
      </c>
      <c r="F87" s="23">
        <v>0</v>
      </c>
      <c r="G87" s="30">
        <f t="shared" si="41"/>
        <v>2722</v>
      </c>
      <c r="H87" s="31">
        <f t="shared" si="42"/>
        <v>14118</v>
      </c>
    </row>
    <row r="88" spans="1:8" s="8" customFormat="1" ht="20.149999999999999" customHeight="1" x14ac:dyDescent="0.25">
      <c r="A88" s="48" t="s">
        <v>43</v>
      </c>
      <c r="B88" s="23">
        <v>0</v>
      </c>
      <c r="C88" s="23">
        <v>0</v>
      </c>
      <c r="D88" s="24">
        <f t="shared" si="40"/>
        <v>0</v>
      </c>
      <c r="E88" s="23">
        <v>0</v>
      </c>
      <c r="F88" s="23">
        <v>0</v>
      </c>
      <c r="G88" s="30">
        <f t="shared" si="41"/>
        <v>0</v>
      </c>
      <c r="H88" s="31">
        <f t="shared" si="42"/>
        <v>0</v>
      </c>
    </row>
    <row r="89" spans="1:8" s="8" customFormat="1" ht="20.149999999999999" customHeight="1" thickBot="1" x14ac:dyDescent="0.3">
      <c r="A89" s="27" t="s">
        <v>16</v>
      </c>
      <c r="B89" s="28">
        <f>SUM(B73:B88)</f>
        <v>525898</v>
      </c>
      <c r="C89" s="28">
        <f t="shared" ref="C89" si="43">SUM(C73:C88)</f>
        <v>82277</v>
      </c>
      <c r="D89" s="28">
        <f t="shared" ref="D89" si="44">SUM(D73:D88)</f>
        <v>608175</v>
      </c>
      <c r="E89" s="28">
        <f t="shared" ref="E89" si="45">SUM(E73:E88)</f>
        <v>1050084</v>
      </c>
      <c r="F89" s="28">
        <f t="shared" ref="F89" si="46">SUM(F73:F88)</f>
        <v>12406</v>
      </c>
      <c r="G89" s="28">
        <f t="shared" ref="G89" si="47">SUM(G73:G88)</f>
        <v>1062490</v>
      </c>
      <c r="H89" s="28">
        <f t="shared" ref="H89" si="48">SUM(H73:H88)</f>
        <v>1670665</v>
      </c>
    </row>
    <row r="90" spans="1:8" s="20" customFormat="1" ht="20.149999999999999" customHeight="1" thickBot="1" x14ac:dyDescent="0.3">
      <c r="A90" s="397"/>
      <c r="B90" s="398"/>
      <c r="C90" s="398"/>
      <c r="D90" s="398"/>
      <c r="E90" s="398"/>
      <c r="F90" s="398"/>
      <c r="G90" s="398"/>
      <c r="H90" s="398"/>
    </row>
    <row r="91" spans="1:8" s="20" customFormat="1" ht="20.149999999999999" customHeight="1" x14ac:dyDescent="0.25">
      <c r="A91" s="406" t="s">
        <v>46</v>
      </c>
      <c r="B91" s="407"/>
      <c r="C91" s="407"/>
      <c r="D91" s="407"/>
      <c r="E91" s="407"/>
      <c r="F91" s="407"/>
      <c r="G91" s="407"/>
      <c r="H91" s="408"/>
    </row>
    <row r="92" spans="1:8" s="8" customFormat="1" ht="20.149999999999999" customHeight="1" x14ac:dyDescent="0.25">
      <c r="A92" s="394" t="s">
        <v>14</v>
      </c>
      <c r="B92" s="375" t="s">
        <v>29</v>
      </c>
      <c r="C92" s="375"/>
      <c r="D92" s="375"/>
      <c r="E92" s="375" t="s">
        <v>30</v>
      </c>
      <c r="F92" s="375"/>
      <c r="G92" s="375"/>
      <c r="H92" s="396" t="s">
        <v>16</v>
      </c>
    </row>
    <row r="93" spans="1:8" s="8" customFormat="1" ht="20.149999999999999" customHeight="1" x14ac:dyDescent="0.25">
      <c r="A93" s="436"/>
      <c r="B93" s="45" t="s">
        <v>44</v>
      </c>
      <c r="C93" s="45" t="s">
        <v>45</v>
      </c>
      <c r="D93" s="45" t="s">
        <v>16</v>
      </c>
      <c r="E93" s="45" t="s">
        <v>44</v>
      </c>
      <c r="F93" s="45" t="s">
        <v>45</v>
      </c>
      <c r="G93" s="45" t="s">
        <v>16</v>
      </c>
      <c r="H93" s="396"/>
    </row>
    <row r="94" spans="1:8" s="8" customFormat="1" ht="20.149999999999999" customHeight="1" x14ac:dyDescent="0.25">
      <c r="A94" s="32" t="s">
        <v>76</v>
      </c>
      <c r="B94" s="21">
        <v>385266</v>
      </c>
      <c r="C94" s="21">
        <v>85568</v>
      </c>
      <c r="D94" s="22">
        <f>B94+C94</f>
        <v>470834</v>
      </c>
      <c r="E94" s="21">
        <v>31322</v>
      </c>
      <c r="F94" s="21">
        <v>12902</v>
      </c>
      <c r="G94" s="29">
        <f>E94+F94</f>
        <v>44224</v>
      </c>
      <c r="H94" s="31">
        <f>SUM(D94,G94)</f>
        <v>515058</v>
      </c>
    </row>
    <row r="95" spans="1:8" s="8" customFormat="1" ht="20.149999999999999" customHeight="1" x14ac:dyDescent="0.25">
      <c r="A95" s="48" t="s">
        <v>32</v>
      </c>
      <c r="B95" s="21">
        <v>0</v>
      </c>
      <c r="C95" s="21">
        <v>0</v>
      </c>
      <c r="D95" s="22">
        <f>B95+C95</f>
        <v>0</v>
      </c>
      <c r="E95" s="21">
        <v>0</v>
      </c>
      <c r="F95" s="21">
        <v>0</v>
      </c>
      <c r="G95" s="29">
        <f>E95+F95</f>
        <v>0</v>
      </c>
      <c r="H95" s="31">
        <f>SUM(D95,G95)</f>
        <v>0</v>
      </c>
    </row>
    <row r="96" spans="1:8" s="8" customFormat="1" ht="20.149999999999999" customHeight="1" x14ac:dyDescent="0.25">
      <c r="A96" s="48" t="s">
        <v>33</v>
      </c>
      <c r="B96" s="23">
        <v>0</v>
      </c>
      <c r="C96" s="23">
        <v>0</v>
      </c>
      <c r="D96" s="24">
        <f t="shared" ref="D96:D109" si="49">B96+C96</f>
        <v>0</v>
      </c>
      <c r="E96" s="23">
        <v>1035662</v>
      </c>
      <c r="F96" s="23">
        <v>0</v>
      </c>
      <c r="G96" s="30">
        <f t="shared" ref="G96:G109" si="50">E96+F96</f>
        <v>1035662</v>
      </c>
      <c r="H96" s="31">
        <f t="shared" ref="H96:H109" si="51">SUM(D96,G96)</f>
        <v>1035662</v>
      </c>
    </row>
    <row r="97" spans="1:8" s="8" customFormat="1" ht="20.149999999999999" customHeight="1" x14ac:dyDescent="0.25">
      <c r="A97" s="48" t="s">
        <v>34</v>
      </c>
      <c r="B97" s="23">
        <v>0</v>
      </c>
      <c r="C97" s="23">
        <v>0</v>
      </c>
      <c r="D97" s="24">
        <f t="shared" si="49"/>
        <v>0</v>
      </c>
      <c r="E97" s="23">
        <v>22272</v>
      </c>
      <c r="F97" s="23">
        <v>0</v>
      </c>
      <c r="G97" s="30">
        <f t="shared" si="50"/>
        <v>22272</v>
      </c>
      <c r="H97" s="31">
        <f t="shared" si="51"/>
        <v>22272</v>
      </c>
    </row>
    <row r="98" spans="1:8" s="8" customFormat="1" ht="20.149999999999999" customHeight="1" x14ac:dyDescent="0.25">
      <c r="A98" s="41" t="s">
        <v>95</v>
      </c>
      <c r="B98" s="23">
        <v>0</v>
      </c>
      <c r="C98" s="23">
        <v>0</v>
      </c>
      <c r="D98" s="24">
        <f t="shared" si="49"/>
        <v>0</v>
      </c>
      <c r="E98" s="23">
        <v>0</v>
      </c>
      <c r="F98" s="23">
        <v>0</v>
      </c>
      <c r="G98" s="30">
        <f t="shared" si="50"/>
        <v>0</v>
      </c>
      <c r="H98" s="31">
        <f t="shared" si="51"/>
        <v>0</v>
      </c>
    </row>
    <row r="99" spans="1:8" s="8" customFormat="1" ht="20.149999999999999" customHeight="1" x14ac:dyDescent="0.25">
      <c r="A99" s="48" t="s">
        <v>35</v>
      </c>
      <c r="B99" s="23">
        <v>0</v>
      </c>
      <c r="C99" s="23">
        <v>0</v>
      </c>
      <c r="D99" s="24">
        <f t="shared" si="49"/>
        <v>0</v>
      </c>
      <c r="E99" s="23">
        <v>0</v>
      </c>
      <c r="F99" s="23">
        <v>0</v>
      </c>
      <c r="G99" s="30">
        <f t="shared" si="50"/>
        <v>0</v>
      </c>
      <c r="H99" s="31">
        <f t="shared" si="51"/>
        <v>0</v>
      </c>
    </row>
    <row r="100" spans="1:8" s="8" customFormat="1" ht="20.149999999999999" customHeight="1" x14ac:dyDescent="0.25">
      <c r="A100" s="48" t="s">
        <v>36</v>
      </c>
      <c r="B100" s="23">
        <v>0</v>
      </c>
      <c r="C100" s="23">
        <v>0</v>
      </c>
      <c r="D100" s="24">
        <f t="shared" si="49"/>
        <v>0</v>
      </c>
      <c r="E100" s="23">
        <v>0</v>
      </c>
      <c r="F100" s="23">
        <v>0</v>
      </c>
      <c r="G100" s="30">
        <f t="shared" si="50"/>
        <v>0</v>
      </c>
      <c r="H100" s="31">
        <f t="shared" si="51"/>
        <v>0</v>
      </c>
    </row>
    <row r="101" spans="1:8" s="8" customFormat="1" ht="20.149999999999999" customHeight="1" x14ac:dyDescent="0.25">
      <c r="A101" s="48" t="s">
        <v>37</v>
      </c>
      <c r="B101" s="23">
        <v>0</v>
      </c>
      <c r="C101" s="23">
        <v>0</v>
      </c>
      <c r="D101" s="24">
        <f t="shared" si="49"/>
        <v>0</v>
      </c>
      <c r="E101" s="23">
        <v>0</v>
      </c>
      <c r="F101" s="23">
        <v>0</v>
      </c>
      <c r="G101" s="30">
        <f t="shared" si="50"/>
        <v>0</v>
      </c>
      <c r="H101" s="31">
        <f t="shared" si="51"/>
        <v>0</v>
      </c>
    </row>
    <row r="102" spans="1:8" s="8" customFormat="1" ht="20.149999999999999" customHeight="1" x14ac:dyDescent="0.25">
      <c r="A102" s="48" t="s">
        <v>15</v>
      </c>
      <c r="B102" s="23">
        <v>0</v>
      </c>
      <c r="C102" s="23">
        <v>0</v>
      </c>
      <c r="D102" s="24">
        <f t="shared" si="49"/>
        <v>0</v>
      </c>
      <c r="E102" s="23">
        <v>0</v>
      </c>
      <c r="F102" s="23">
        <v>0</v>
      </c>
      <c r="G102" s="30">
        <f t="shared" si="50"/>
        <v>0</v>
      </c>
      <c r="H102" s="31">
        <f t="shared" si="51"/>
        <v>0</v>
      </c>
    </row>
    <row r="103" spans="1:8" s="8" customFormat="1" ht="20.149999999999999" customHeight="1" x14ac:dyDescent="0.25">
      <c r="A103" s="48" t="s">
        <v>38</v>
      </c>
      <c r="B103" s="23">
        <v>0</v>
      </c>
      <c r="C103" s="23">
        <v>0</v>
      </c>
      <c r="D103" s="24">
        <f t="shared" si="49"/>
        <v>0</v>
      </c>
      <c r="E103" s="23">
        <v>0</v>
      </c>
      <c r="F103" s="23">
        <v>0</v>
      </c>
      <c r="G103" s="30">
        <f t="shared" si="50"/>
        <v>0</v>
      </c>
      <c r="H103" s="31">
        <f t="shared" si="51"/>
        <v>0</v>
      </c>
    </row>
    <row r="104" spans="1:8" s="8" customFormat="1" ht="20.149999999999999" customHeight="1" x14ac:dyDescent="0.25">
      <c r="A104" s="48" t="s">
        <v>39</v>
      </c>
      <c r="B104" s="23">
        <v>0</v>
      </c>
      <c r="C104" s="23">
        <v>0</v>
      </c>
      <c r="D104" s="24">
        <f t="shared" si="49"/>
        <v>0</v>
      </c>
      <c r="E104" s="23">
        <v>0</v>
      </c>
      <c r="F104" s="23">
        <v>0</v>
      </c>
      <c r="G104" s="30">
        <f t="shared" si="50"/>
        <v>0</v>
      </c>
      <c r="H104" s="31">
        <f t="shared" si="51"/>
        <v>0</v>
      </c>
    </row>
    <row r="105" spans="1:8" s="8" customFormat="1" ht="20.149999999999999" customHeight="1" x14ac:dyDescent="0.25">
      <c r="A105" s="48" t="s">
        <v>40</v>
      </c>
      <c r="B105" s="23">
        <v>48240</v>
      </c>
      <c r="C105" s="23">
        <v>0</v>
      </c>
      <c r="D105" s="24">
        <f t="shared" si="49"/>
        <v>48240</v>
      </c>
      <c r="E105" s="23">
        <v>0</v>
      </c>
      <c r="F105" s="23">
        <v>0</v>
      </c>
      <c r="G105" s="30">
        <f t="shared" si="50"/>
        <v>0</v>
      </c>
      <c r="H105" s="31">
        <f t="shared" si="51"/>
        <v>48240</v>
      </c>
    </row>
    <row r="106" spans="1:8" s="8" customFormat="1" ht="20.149999999999999" customHeight="1" x14ac:dyDescent="0.25">
      <c r="A106" s="48" t="s">
        <v>41</v>
      </c>
      <c r="B106" s="23">
        <v>0</v>
      </c>
      <c r="C106" s="23">
        <v>0</v>
      </c>
      <c r="D106" s="24">
        <f t="shared" si="49"/>
        <v>0</v>
      </c>
      <c r="E106" s="23">
        <v>0</v>
      </c>
      <c r="F106" s="23">
        <v>0</v>
      </c>
      <c r="G106" s="30">
        <f t="shared" si="50"/>
        <v>0</v>
      </c>
      <c r="H106" s="31">
        <f t="shared" si="51"/>
        <v>0</v>
      </c>
    </row>
    <row r="107" spans="1:8" s="8" customFormat="1" ht="20.149999999999999" customHeight="1" x14ac:dyDescent="0.25">
      <c r="A107" s="48" t="s">
        <v>42</v>
      </c>
      <c r="B107" s="23">
        <v>101576</v>
      </c>
      <c r="C107" s="23">
        <v>0</v>
      </c>
      <c r="D107" s="24">
        <f t="shared" si="49"/>
        <v>101576</v>
      </c>
      <c r="E107" s="23">
        <v>0</v>
      </c>
      <c r="F107" s="23">
        <v>0</v>
      </c>
      <c r="G107" s="30">
        <f t="shared" si="50"/>
        <v>0</v>
      </c>
      <c r="H107" s="31">
        <f t="shared" si="51"/>
        <v>101576</v>
      </c>
    </row>
    <row r="108" spans="1:8" s="8" customFormat="1" ht="20.149999999999999" customHeight="1" x14ac:dyDescent="0.25">
      <c r="A108" s="49" t="s">
        <v>116</v>
      </c>
      <c r="B108" s="23">
        <v>11852</v>
      </c>
      <c r="C108" s="23">
        <v>0</v>
      </c>
      <c r="D108" s="24">
        <f t="shared" si="49"/>
        <v>11852</v>
      </c>
      <c r="E108" s="23">
        <v>2831</v>
      </c>
      <c r="F108" s="23">
        <v>0</v>
      </c>
      <c r="G108" s="30">
        <f t="shared" si="50"/>
        <v>2831</v>
      </c>
      <c r="H108" s="31">
        <f t="shared" si="51"/>
        <v>14683</v>
      </c>
    </row>
    <row r="109" spans="1:8" s="8" customFormat="1" ht="20.149999999999999" customHeight="1" x14ac:dyDescent="0.25">
      <c r="A109" s="48" t="s">
        <v>43</v>
      </c>
      <c r="B109" s="23">
        <v>0</v>
      </c>
      <c r="C109" s="23">
        <v>0</v>
      </c>
      <c r="D109" s="24">
        <f t="shared" si="49"/>
        <v>0</v>
      </c>
      <c r="E109" s="23">
        <v>0</v>
      </c>
      <c r="F109" s="23">
        <v>0</v>
      </c>
      <c r="G109" s="30">
        <f t="shared" si="50"/>
        <v>0</v>
      </c>
      <c r="H109" s="31">
        <f t="shared" si="51"/>
        <v>0</v>
      </c>
    </row>
    <row r="110" spans="1:8" s="8" customFormat="1" ht="20.149999999999999" customHeight="1" thickBot="1" x14ac:dyDescent="0.3">
      <c r="A110" s="27" t="s">
        <v>16</v>
      </c>
      <c r="B110" s="28">
        <f>SUM(B94:B109)</f>
        <v>546934</v>
      </c>
      <c r="C110" s="28">
        <f t="shared" ref="C110" si="52">SUM(C94:C109)</f>
        <v>85568</v>
      </c>
      <c r="D110" s="28">
        <f t="shared" ref="D110" si="53">SUM(D94:D109)</f>
        <v>632502</v>
      </c>
      <c r="E110" s="28">
        <f t="shared" ref="E110" si="54">SUM(E94:E109)</f>
        <v>1092087</v>
      </c>
      <c r="F110" s="28">
        <f t="shared" ref="F110" si="55">SUM(F94:F109)</f>
        <v>12902</v>
      </c>
      <c r="G110" s="28">
        <f t="shared" ref="G110" si="56">SUM(G94:G109)</f>
        <v>1104989</v>
      </c>
      <c r="H110" s="28">
        <f t="shared" ref="H110" si="57">SUM(H94:H109)</f>
        <v>1737491</v>
      </c>
    </row>
    <row r="111" spans="1:8" ht="20.149999999999999" customHeight="1" x14ac:dyDescent="0.25"/>
    <row r="112" spans="1:8" ht="20.149999999999999" customHeight="1" thickBot="1" x14ac:dyDescent="0.3"/>
    <row r="113" spans="1:14" s="8" customFormat="1" ht="20.149999999999999" customHeight="1" thickBot="1" x14ac:dyDescent="0.3">
      <c r="A113" s="382" t="s">
        <v>14</v>
      </c>
      <c r="B113" s="383"/>
      <c r="C113" s="383"/>
      <c r="D113" s="384"/>
      <c r="E113" s="33" t="s">
        <v>92</v>
      </c>
      <c r="F113" s="388" t="s">
        <v>47</v>
      </c>
      <c r="G113" s="389"/>
      <c r="H113" s="390"/>
    </row>
    <row r="114" spans="1:14" s="8" customFormat="1" ht="20.149999999999999" customHeight="1" x14ac:dyDescent="0.25">
      <c r="A114" s="385" t="s">
        <v>76</v>
      </c>
      <c r="B114" s="386"/>
      <c r="C114" s="386"/>
      <c r="D114" s="387"/>
      <c r="E114" s="39" t="s">
        <v>93</v>
      </c>
      <c r="F114" s="371" t="s">
        <v>91</v>
      </c>
      <c r="G114" s="372"/>
      <c r="H114" s="373"/>
    </row>
    <row r="115" spans="1:14" s="8" customFormat="1" ht="20.149999999999999" customHeight="1" x14ac:dyDescent="0.25">
      <c r="A115" s="379" t="s">
        <v>32</v>
      </c>
      <c r="B115" s="380"/>
      <c r="C115" s="380"/>
      <c r="D115" s="381"/>
      <c r="E115" s="39" t="s">
        <v>77</v>
      </c>
      <c r="F115" s="433" t="s">
        <v>48</v>
      </c>
      <c r="G115" s="434"/>
      <c r="H115" s="435"/>
      <c r="J115" s="34"/>
      <c r="K115" s="374"/>
      <c r="L115" s="374"/>
      <c r="M115" s="374"/>
      <c r="N115" s="374"/>
    </row>
    <row r="116" spans="1:14" s="8" customFormat="1" ht="20.149999999999999" customHeight="1" x14ac:dyDescent="0.25">
      <c r="A116" s="376" t="s">
        <v>33</v>
      </c>
      <c r="B116" s="377"/>
      <c r="C116" s="377"/>
      <c r="D116" s="378"/>
      <c r="E116" s="39" t="s">
        <v>78</v>
      </c>
      <c r="F116" s="421" t="s">
        <v>49</v>
      </c>
      <c r="G116" s="422"/>
      <c r="H116" s="423"/>
      <c r="J116" s="34"/>
      <c r="K116" s="35"/>
      <c r="L116" s="35"/>
      <c r="M116" s="35"/>
      <c r="N116" s="35"/>
    </row>
    <row r="117" spans="1:14" s="8" customFormat="1" ht="20.149999999999999" customHeight="1" x14ac:dyDescent="0.25">
      <c r="A117" s="376" t="s">
        <v>34</v>
      </c>
      <c r="B117" s="377"/>
      <c r="C117" s="377"/>
      <c r="D117" s="378"/>
      <c r="E117" s="39" t="s">
        <v>79</v>
      </c>
      <c r="F117" s="421" t="s">
        <v>50</v>
      </c>
      <c r="G117" s="422"/>
      <c r="H117" s="423"/>
      <c r="J117" s="34"/>
      <c r="K117" s="35"/>
      <c r="L117" s="35"/>
      <c r="M117" s="35"/>
      <c r="N117" s="35"/>
    </row>
    <row r="118" spans="1:14" s="8" customFormat="1" ht="20.149999999999999" customHeight="1" x14ac:dyDescent="0.25">
      <c r="A118" s="365" t="s">
        <v>95</v>
      </c>
      <c r="B118" s="366"/>
      <c r="C118" s="366"/>
      <c r="D118" s="367"/>
      <c r="E118" s="39" t="s">
        <v>96</v>
      </c>
      <c r="F118" s="368" t="s">
        <v>97</v>
      </c>
      <c r="G118" s="369"/>
      <c r="H118" s="370"/>
      <c r="J118" s="34"/>
      <c r="K118" s="35"/>
      <c r="L118" s="35"/>
      <c r="M118" s="35"/>
      <c r="N118" s="35"/>
    </row>
    <row r="119" spans="1:14" s="8" customFormat="1" ht="20.149999999999999" customHeight="1" x14ac:dyDescent="0.25">
      <c r="A119" s="376" t="s">
        <v>35</v>
      </c>
      <c r="B119" s="377"/>
      <c r="C119" s="377"/>
      <c r="D119" s="378"/>
      <c r="E119" s="39" t="s">
        <v>80</v>
      </c>
      <c r="F119" s="421" t="s">
        <v>51</v>
      </c>
      <c r="G119" s="422"/>
      <c r="H119" s="423"/>
      <c r="J119" s="34"/>
      <c r="K119" s="35"/>
      <c r="L119" s="35"/>
      <c r="M119" s="35"/>
      <c r="N119" s="35"/>
    </row>
    <row r="120" spans="1:14" s="8" customFormat="1" ht="20.149999999999999" customHeight="1" x14ac:dyDescent="0.25">
      <c r="A120" s="376" t="s">
        <v>36</v>
      </c>
      <c r="B120" s="377"/>
      <c r="C120" s="377"/>
      <c r="D120" s="378"/>
      <c r="E120" s="39" t="s">
        <v>81</v>
      </c>
      <c r="F120" s="421" t="s">
        <v>52</v>
      </c>
      <c r="G120" s="422"/>
      <c r="H120" s="423"/>
      <c r="J120" s="34"/>
      <c r="K120" s="35"/>
      <c r="L120" s="35"/>
      <c r="M120" s="35"/>
      <c r="N120" s="35"/>
    </row>
    <row r="121" spans="1:14" s="8" customFormat="1" ht="20.149999999999999" customHeight="1" x14ac:dyDescent="0.25">
      <c r="A121" s="376" t="s">
        <v>37</v>
      </c>
      <c r="B121" s="377"/>
      <c r="C121" s="377"/>
      <c r="D121" s="378"/>
      <c r="E121" s="39" t="s">
        <v>82</v>
      </c>
      <c r="F121" s="421" t="s">
        <v>53</v>
      </c>
      <c r="G121" s="422"/>
      <c r="H121" s="423"/>
      <c r="J121" s="34"/>
      <c r="K121" s="35"/>
      <c r="L121" s="35"/>
      <c r="M121" s="35"/>
      <c r="N121" s="35"/>
    </row>
    <row r="122" spans="1:14" s="8" customFormat="1" ht="20.149999999999999" customHeight="1" x14ac:dyDescent="0.25">
      <c r="A122" s="376" t="s">
        <v>15</v>
      </c>
      <c r="B122" s="377"/>
      <c r="C122" s="377"/>
      <c r="D122" s="378"/>
      <c r="E122" s="39" t="s">
        <v>83</v>
      </c>
      <c r="F122" s="421" t="s">
        <v>54</v>
      </c>
      <c r="G122" s="422"/>
      <c r="H122" s="423"/>
      <c r="J122" s="34"/>
      <c r="K122" s="35"/>
      <c r="L122" s="35"/>
      <c r="M122" s="35"/>
      <c r="N122" s="35"/>
    </row>
    <row r="123" spans="1:14" s="8" customFormat="1" ht="20.149999999999999" customHeight="1" x14ac:dyDescent="0.25">
      <c r="A123" s="376" t="s">
        <v>55</v>
      </c>
      <c r="B123" s="377"/>
      <c r="C123" s="377"/>
      <c r="D123" s="378"/>
      <c r="E123" s="40"/>
      <c r="F123" s="430"/>
      <c r="G123" s="431"/>
      <c r="H123" s="432"/>
      <c r="J123" s="34"/>
      <c r="K123" s="35"/>
      <c r="L123" s="35"/>
      <c r="M123" s="35"/>
      <c r="N123" s="35"/>
    </row>
    <row r="124" spans="1:14" s="8" customFormat="1" ht="20.149999999999999" customHeight="1" x14ac:dyDescent="0.25">
      <c r="A124" s="409" t="s">
        <v>56</v>
      </c>
      <c r="B124" s="410"/>
      <c r="C124" s="410"/>
      <c r="D124" s="411"/>
      <c r="E124" s="39" t="s">
        <v>84</v>
      </c>
      <c r="F124" s="421" t="s">
        <v>57</v>
      </c>
      <c r="G124" s="422"/>
      <c r="H124" s="423"/>
      <c r="J124" s="34"/>
      <c r="K124" s="36"/>
      <c r="L124" s="36"/>
      <c r="M124" s="36"/>
      <c r="N124" s="36"/>
    </row>
    <row r="125" spans="1:14" s="8" customFormat="1" ht="20.149999999999999" customHeight="1" x14ac:dyDescent="0.25">
      <c r="A125" s="409" t="s">
        <v>58</v>
      </c>
      <c r="B125" s="410"/>
      <c r="C125" s="410"/>
      <c r="D125" s="411"/>
      <c r="E125" s="39" t="s">
        <v>85</v>
      </c>
      <c r="F125" s="421" t="s">
        <v>59</v>
      </c>
      <c r="G125" s="422"/>
      <c r="H125" s="423"/>
      <c r="J125" s="34"/>
      <c r="K125" s="36"/>
      <c r="L125" s="36"/>
      <c r="M125" s="36"/>
      <c r="N125" s="36"/>
    </row>
    <row r="126" spans="1:14" s="8" customFormat="1" ht="20.149999999999999" customHeight="1" x14ac:dyDescent="0.25">
      <c r="A126" s="409" t="s">
        <v>60</v>
      </c>
      <c r="B126" s="410"/>
      <c r="C126" s="410"/>
      <c r="D126" s="411"/>
      <c r="E126" s="39" t="s">
        <v>86</v>
      </c>
      <c r="F126" s="421" t="s">
        <v>61</v>
      </c>
      <c r="G126" s="422"/>
      <c r="H126" s="423"/>
      <c r="J126" s="34"/>
      <c r="K126" s="36"/>
      <c r="L126" s="36"/>
      <c r="M126" s="36"/>
      <c r="N126" s="36"/>
    </row>
    <row r="127" spans="1:14" s="8" customFormat="1" ht="20.149999999999999" customHeight="1" x14ac:dyDescent="0.25">
      <c r="A127" s="376" t="s">
        <v>39</v>
      </c>
      <c r="B127" s="377"/>
      <c r="C127" s="377"/>
      <c r="D127" s="378"/>
      <c r="E127" s="40"/>
      <c r="F127" s="427"/>
      <c r="G127" s="428"/>
      <c r="H127" s="429"/>
      <c r="J127" s="34"/>
      <c r="K127" s="35"/>
      <c r="L127" s="35"/>
      <c r="M127" s="35"/>
      <c r="N127" s="35"/>
    </row>
    <row r="128" spans="1:14" s="8" customFormat="1" ht="20.149999999999999" customHeight="1" x14ac:dyDescent="0.25">
      <c r="A128" s="409" t="s">
        <v>62</v>
      </c>
      <c r="B128" s="410"/>
      <c r="C128" s="410"/>
      <c r="D128" s="411"/>
      <c r="E128" s="39" t="s">
        <v>87</v>
      </c>
      <c r="F128" s="421" t="s">
        <v>63</v>
      </c>
      <c r="G128" s="422"/>
      <c r="H128" s="423"/>
      <c r="J128" s="34"/>
      <c r="K128" s="36"/>
      <c r="L128" s="36"/>
      <c r="M128" s="36"/>
      <c r="N128" s="36"/>
    </row>
    <row r="129" spans="1:14" s="8" customFormat="1" ht="20.149999999999999" customHeight="1" x14ac:dyDescent="0.25">
      <c r="A129" s="409" t="s">
        <v>64</v>
      </c>
      <c r="B129" s="410"/>
      <c r="C129" s="410"/>
      <c r="D129" s="411"/>
      <c r="E129" s="39" t="s">
        <v>88</v>
      </c>
      <c r="F129" s="421" t="s">
        <v>65</v>
      </c>
      <c r="G129" s="422"/>
      <c r="H129" s="423"/>
      <c r="J129" s="34"/>
      <c r="K129" s="36"/>
      <c r="L129" s="36"/>
      <c r="M129" s="36"/>
      <c r="N129" s="36"/>
    </row>
    <row r="130" spans="1:14" s="8" customFormat="1" ht="20.149999999999999" customHeight="1" x14ac:dyDescent="0.25">
      <c r="A130" s="409" t="s">
        <v>66</v>
      </c>
      <c r="B130" s="410"/>
      <c r="C130" s="410"/>
      <c r="D130" s="411"/>
      <c r="E130" s="39" t="s">
        <v>89</v>
      </c>
      <c r="F130" s="421" t="s">
        <v>67</v>
      </c>
      <c r="G130" s="422"/>
      <c r="H130" s="423"/>
      <c r="J130" s="34"/>
      <c r="K130" s="36"/>
      <c r="L130" s="36"/>
      <c r="M130" s="36"/>
      <c r="N130" s="36"/>
    </row>
    <row r="131" spans="1:14" s="20" customFormat="1" ht="20.149999999999999" customHeight="1" x14ac:dyDescent="0.25">
      <c r="A131" s="415" t="s">
        <v>68</v>
      </c>
      <c r="B131" s="416"/>
      <c r="C131" s="416"/>
      <c r="D131" s="417"/>
      <c r="E131" s="39" t="s">
        <v>90</v>
      </c>
      <c r="F131" s="424" t="s">
        <v>69</v>
      </c>
      <c r="G131" s="425"/>
      <c r="H131" s="426"/>
      <c r="J131" s="34"/>
      <c r="K131" s="37"/>
      <c r="L131" s="37"/>
      <c r="M131" s="37"/>
      <c r="N131" s="37"/>
    </row>
    <row r="132" spans="1:14" s="8" customFormat="1" ht="20.149999999999999" customHeight="1" x14ac:dyDescent="0.25">
      <c r="A132" s="376" t="s">
        <v>40</v>
      </c>
      <c r="B132" s="377"/>
      <c r="C132" s="377"/>
      <c r="D132" s="378"/>
      <c r="E132" s="39" t="s">
        <v>93</v>
      </c>
      <c r="F132" s="421" t="s">
        <v>70</v>
      </c>
      <c r="G132" s="422"/>
      <c r="H132" s="423"/>
      <c r="J132" s="34"/>
      <c r="K132" s="35"/>
      <c r="L132" s="35"/>
      <c r="M132" s="35"/>
      <c r="N132" s="35"/>
    </row>
    <row r="133" spans="1:14" s="8" customFormat="1" ht="20.149999999999999" customHeight="1" x14ac:dyDescent="0.25">
      <c r="A133" s="376" t="s">
        <v>41</v>
      </c>
      <c r="B133" s="377"/>
      <c r="C133" s="377"/>
      <c r="D133" s="378"/>
      <c r="E133" s="39" t="s">
        <v>93</v>
      </c>
      <c r="F133" s="421" t="s">
        <v>71</v>
      </c>
      <c r="G133" s="422"/>
      <c r="H133" s="423"/>
      <c r="J133" s="34"/>
      <c r="K133" s="35"/>
      <c r="L133" s="35"/>
      <c r="M133" s="35"/>
      <c r="N133" s="35"/>
    </row>
    <row r="134" spans="1:14" s="8" customFormat="1" ht="20.149999999999999" customHeight="1" x14ac:dyDescent="0.25">
      <c r="A134" s="376" t="s">
        <v>42</v>
      </c>
      <c r="B134" s="377"/>
      <c r="C134" s="377"/>
      <c r="D134" s="378"/>
      <c r="E134" s="39" t="s">
        <v>94</v>
      </c>
      <c r="F134" s="421" t="s">
        <v>72</v>
      </c>
      <c r="G134" s="422"/>
      <c r="H134" s="423"/>
      <c r="J134" s="34"/>
      <c r="K134" s="35"/>
      <c r="L134" s="35"/>
      <c r="M134" s="35"/>
      <c r="N134" s="35"/>
    </row>
    <row r="135" spans="1:14" s="8" customFormat="1" ht="20.149999999999999" customHeight="1" thickBot="1" x14ac:dyDescent="0.3">
      <c r="A135" s="412" t="s">
        <v>43</v>
      </c>
      <c r="B135" s="413"/>
      <c r="C135" s="413"/>
      <c r="D135" s="414"/>
      <c r="E135" s="38" t="s">
        <v>93</v>
      </c>
      <c r="F135" s="418" t="s">
        <v>73</v>
      </c>
      <c r="G135" s="419"/>
      <c r="H135" s="420"/>
      <c r="J135" s="34"/>
      <c r="K135" s="35"/>
      <c r="L135" s="35"/>
      <c r="M135" s="35"/>
      <c r="N135" s="35"/>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0" type="noConversion"/>
  <hyperlinks>
    <hyperlink ref="F122" r:id="rId1" display="23-7.4:2 C 1"/>
    <hyperlink ref="F125" r:id="rId2" display="23-7.4:2 E"/>
    <hyperlink ref="F128" r:id="rId3" display="23-7.4:2 C 3"/>
    <hyperlink ref="F129" r:id="rId4" display="23-7.4:2 A "/>
    <hyperlink ref="F115" r:id="rId5" display="23-7.4:2 C 2"/>
    <hyperlink ref="F121" r:id="rId6" display="23-7.4:2 F"/>
    <hyperlink ref="F130" r:id="rId7" display="23-7.4 B "/>
    <hyperlink ref="F116" r:id="rId8" display="23-7.4 E "/>
    <hyperlink ref="F117" r:id="rId9" display="23-7.4:2 G"/>
    <hyperlink ref="F124" r:id="rId10" display="23-7.4:2 D"/>
    <hyperlink ref="F131" r:id="rId11"/>
    <hyperlink ref="F119" r:id="rId12"/>
    <hyperlink ref="F120" r:id="rId13" display="23-7.4:2 G"/>
    <hyperlink ref="F132" r:id="rId14"/>
    <hyperlink ref="F134" r:id="rId15"/>
    <hyperlink ref="F133" r:id="rId16"/>
    <hyperlink ref="F135" r:id="rId17"/>
    <hyperlink ref="F114" r:id="rId18" display="23-7.4:2 C 2"/>
    <hyperlink ref="F114:H114" r:id="rId19" display="Code of Virginia § 23-31"/>
    <hyperlink ref="F118" r:id="rId20" display="23-7.4:2 G"/>
    <hyperlink ref="F118:H118" r:id="rId21" display="Code of Virginia § 23-7.4:2 G"/>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sqref="A1:B51"/>
    </sheetView>
  </sheetViews>
  <sheetFormatPr defaultColWidth="9.1796875" defaultRowHeight="12.5" x14ac:dyDescent="0.25"/>
  <cols>
    <col min="1" max="16384" width="9.1796875" style="16"/>
  </cols>
  <sheetData>
    <row r="1" spans="1:2" x14ac:dyDescent="0.25">
      <c r="A1" s="12" t="s">
        <v>17</v>
      </c>
      <c r="B1" s="12" t="s">
        <v>18</v>
      </c>
    </row>
    <row r="2" spans="1:2" x14ac:dyDescent="0.25">
      <c r="A2" s="16">
        <v>1</v>
      </c>
      <c r="B2" s="12" t="s">
        <v>19</v>
      </c>
    </row>
    <row r="3" spans="1:2" x14ac:dyDescent="0.25">
      <c r="A3" s="16">
        <v>2</v>
      </c>
      <c r="B3" s="12" t="s">
        <v>20</v>
      </c>
    </row>
    <row r="4" spans="1:2" x14ac:dyDescent="0.25">
      <c r="A4" s="16">
        <v>3</v>
      </c>
    </row>
    <row r="5" spans="1:2" x14ac:dyDescent="0.25">
      <c r="A5" s="16">
        <v>4</v>
      </c>
    </row>
    <row r="6" spans="1:2" x14ac:dyDescent="0.25">
      <c r="A6" s="16">
        <v>5</v>
      </c>
    </row>
    <row r="7" spans="1:2" x14ac:dyDescent="0.25">
      <c r="A7" s="16">
        <v>6</v>
      </c>
    </row>
    <row r="8" spans="1:2" x14ac:dyDescent="0.25">
      <c r="A8" s="16">
        <v>7</v>
      </c>
    </row>
    <row r="9" spans="1:2" x14ac:dyDescent="0.25">
      <c r="A9" s="16">
        <v>8</v>
      </c>
    </row>
    <row r="10" spans="1:2" x14ac:dyDescent="0.25">
      <c r="A10" s="16">
        <v>9</v>
      </c>
    </row>
    <row r="11" spans="1:2" x14ac:dyDescent="0.25">
      <c r="A11" s="16">
        <v>10</v>
      </c>
    </row>
    <row r="12" spans="1:2" x14ac:dyDescent="0.25">
      <c r="A12" s="16">
        <v>11</v>
      </c>
    </row>
    <row r="13" spans="1:2" x14ac:dyDescent="0.25">
      <c r="A13" s="16">
        <v>12</v>
      </c>
    </row>
    <row r="14" spans="1:2" x14ac:dyDescent="0.25">
      <c r="A14" s="16">
        <v>13</v>
      </c>
    </row>
    <row r="15" spans="1:2" x14ac:dyDescent="0.25">
      <c r="A15" s="16">
        <v>14</v>
      </c>
    </row>
    <row r="16" spans="1:2" x14ac:dyDescent="0.25">
      <c r="A16" s="16">
        <v>15</v>
      </c>
    </row>
    <row r="17" spans="1:1" x14ac:dyDescent="0.25">
      <c r="A17" s="16">
        <v>16</v>
      </c>
    </row>
    <row r="18" spans="1:1" x14ac:dyDescent="0.25">
      <c r="A18" s="16">
        <v>17</v>
      </c>
    </row>
    <row r="19" spans="1:1" x14ac:dyDescent="0.25">
      <c r="A19" s="16">
        <v>18</v>
      </c>
    </row>
    <row r="20" spans="1:1" x14ac:dyDescent="0.25">
      <c r="A20" s="16">
        <v>19</v>
      </c>
    </row>
    <row r="21" spans="1:1" x14ac:dyDescent="0.25">
      <c r="A21" s="16">
        <v>20</v>
      </c>
    </row>
    <row r="22" spans="1:1" x14ac:dyDescent="0.25">
      <c r="A22" s="16">
        <v>21</v>
      </c>
    </row>
    <row r="23" spans="1:1" x14ac:dyDescent="0.25">
      <c r="A23" s="16">
        <v>22</v>
      </c>
    </row>
    <row r="24" spans="1:1" x14ac:dyDescent="0.25">
      <c r="A24" s="16">
        <v>23</v>
      </c>
    </row>
    <row r="25" spans="1:1" x14ac:dyDescent="0.25">
      <c r="A25" s="16">
        <v>24</v>
      </c>
    </row>
    <row r="26" spans="1:1" x14ac:dyDescent="0.25">
      <c r="A26" s="16">
        <v>25</v>
      </c>
    </row>
    <row r="27" spans="1:1" x14ac:dyDescent="0.25">
      <c r="A27" s="16">
        <v>26</v>
      </c>
    </row>
    <row r="28" spans="1:1" x14ac:dyDescent="0.25">
      <c r="A28" s="16">
        <v>27</v>
      </c>
    </row>
    <row r="29" spans="1:1" x14ac:dyDescent="0.25">
      <c r="A29" s="16">
        <v>28</v>
      </c>
    </row>
    <row r="30" spans="1:1" x14ac:dyDescent="0.25">
      <c r="A30" s="16">
        <v>29</v>
      </c>
    </row>
    <row r="31" spans="1:1" x14ac:dyDescent="0.25">
      <c r="A31" s="16">
        <v>30</v>
      </c>
    </row>
    <row r="32" spans="1:1" x14ac:dyDescent="0.25">
      <c r="A32" s="16">
        <v>31</v>
      </c>
    </row>
    <row r="33" spans="1:1" x14ac:dyDescent="0.25">
      <c r="A33" s="16">
        <v>32</v>
      </c>
    </row>
    <row r="34" spans="1:1" x14ac:dyDescent="0.25">
      <c r="A34" s="16">
        <v>33</v>
      </c>
    </row>
    <row r="35" spans="1:1" x14ac:dyDescent="0.25">
      <c r="A35" s="16">
        <v>34</v>
      </c>
    </row>
    <row r="36" spans="1:1" x14ac:dyDescent="0.25">
      <c r="A36" s="16">
        <v>35</v>
      </c>
    </row>
    <row r="37" spans="1:1" x14ac:dyDescent="0.25">
      <c r="A37" s="16">
        <v>36</v>
      </c>
    </row>
    <row r="38" spans="1:1" x14ac:dyDescent="0.25">
      <c r="A38" s="16">
        <v>37</v>
      </c>
    </row>
    <row r="39" spans="1:1" x14ac:dyDescent="0.25">
      <c r="A39" s="16">
        <v>38</v>
      </c>
    </row>
    <row r="40" spans="1:1" x14ac:dyDescent="0.25">
      <c r="A40" s="16">
        <v>39</v>
      </c>
    </row>
    <row r="41" spans="1:1" x14ac:dyDescent="0.25">
      <c r="A41" s="16">
        <v>40</v>
      </c>
    </row>
    <row r="42" spans="1:1" x14ac:dyDescent="0.25">
      <c r="A42" s="16">
        <v>41</v>
      </c>
    </row>
    <row r="43" spans="1:1" x14ac:dyDescent="0.25">
      <c r="A43" s="16">
        <v>42</v>
      </c>
    </row>
    <row r="44" spans="1:1" x14ac:dyDescent="0.25">
      <c r="A44" s="16">
        <v>43</v>
      </c>
    </row>
    <row r="45" spans="1:1" x14ac:dyDescent="0.25">
      <c r="A45" s="16">
        <v>44</v>
      </c>
    </row>
    <row r="46" spans="1:1" x14ac:dyDescent="0.25">
      <c r="A46" s="16">
        <v>45</v>
      </c>
    </row>
    <row r="47" spans="1:1" x14ac:dyDescent="0.25">
      <c r="A47" s="16">
        <v>46</v>
      </c>
    </row>
    <row r="48" spans="1:1" x14ac:dyDescent="0.25">
      <c r="A48" s="16">
        <v>47</v>
      </c>
    </row>
    <row r="49" spans="1:1" x14ac:dyDescent="0.25">
      <c r="A49" s="16">
        <v>48</v>
      </c>
    </row>
    <row r="50" spans="1:1" x14ac:dyDescent="0.25">
      <c r="A50" s="16">
        <v>49</v>
      </c>
    </row>
    <row r="51" spans="1:1" x14ac:dyDescent="0.25">
      <c r="A51" s="16">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Institution ID</vt:lpstr>
      <vt:lpstr>1-ISUG T&amp;F Increase Rate</vt:lpstr>
      <vt:lpstr>2-T&amp;F Revenue</vt:lpstr>
      <vt:lpstr>3-Academic-Financial</vt:lpstr>
      <vt:lpstr>4-GF Request</vt:lpstr>
      <vt:lpstr>5-Financial Aid</vt:lpstr>
      <vt:lpstr>Finance-Tuition Waivers</vt:lpstr>
      <vt:lpstr>Sheet1</vt:lpstr>
      <vt:lpstr>'3-Academic-Financial'!Print_Area</vt:lpstr>
      <vt:lpstr>'4-GF Request'!Print_Area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VITA Program</cp:lastModifiedBy>
  <cp:lastPrinted>2021-04-14T17:17:24Z</cp:lastPrinted>
  <dcterms:created xsi:type="dcterms:W3CDTF">2011-02-22T14:15:27Z</dcterms:created>
  <dcterms:modified xsi:type="dcterms:W3CDTF">2021-11-16T20:55:58Z</dcterms:modified>
</cp:coreProperties>
</file>