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ms27377\Desktop\3 - FINAL PLANS\CNU\"/>
    </mc:Choice>
  </mc:AlternateContent>
  <bookViews>
    <workbookView xWindow="0" yWindow="0" windowWidth="19200" windowHeight="8440" firstSheet="1" activeTab="1"/>
  </bookViews>
  <sheets>
    <sheet name="Instructions" sheetId="1" r:id="rId1"/>
    <sheet name="Institution ID" sheetId="2" r:id="rId2"/>
    <sheet name="1-ISUG T&amp;F Increase Rate" sheetId="3" r:id="rId3"/>
    <sheet name="2-Tuit &amp; Oth NGF Rev" sheetId="4" r:id="rId4"/>
    <sheet name="3-Academic-Financial" sheetId="5" r:id="rId5"/>
    <sheet name="4-GF Request" sheetId="6" r:id="rId6"/>
    <sheet name="5-Financial Aid" sheetId="7" r:id="rId7"/>
    <sheet name="Finance-Tuition Waivers" sheetId="8" state="hidden" r:id="rId8"/>
    <sheet name="Sheet1" sheetId="9" state="hidden" r:id="rId9"/>
  </sheets>
  <definedNames>
    <definedName name="_xlnm.Print_Area" localSheetId="4">'3-Academic-Financial'!$A$1:$L$57</definedName>
    <definedName name="Rank">Sheet1!$A$2:$A$51</definedName>
    <definedName name="YesNo">Sheet1!$B$2:$B$3</definedName>
  </definedNames>
  <calcPr calcId="191029"/>
  <extLst>
    <ext uri="GoogleSheetsCustomDataVersion1">
      <go:sheetsCustomData xmlns:go="http://customooxmlschemas.google.com/" r:id="rId13" roundtripDataSignature="AMtx7mjZOgbnMGxCzzEF0WiW2zAPkpP8/A=="/>
    </ext>
  </extLst>
</workbook>
</file>

<file path=xl/calcChain.xml><?xml version="1.0" encoding="utf-8"?>
<calcChain xmlns="http://schemas.openxmlformats.org/spreadsheetml/2006/main">
  <c r="F110" i="8" l="1"/>
  <c r="E110" i="8"/>
  <c r="C110" i="8"/>
  <c r="B110" i="8"/>
  <c r="H109" i="8"/>
  <c r="G109" i="8"/>
  <c r="D109" i="8"/>
  <c r="G108" i="8"/>
  <c r="H108" i="8" s="1"/>
  <c r="D108" i="8"/>
  <c r="G107" i="8"/>
  <c r="D107" i="8"/>
  <c r="H107" i="8" s="1"/>
  <c r="G106" i="8"/>
  <c r="D106" i="8"/>
  <c r="H106" i="8" s="1"/>
  <c r="H105" i="8"/>
  <c r="G105" i="8"/>
  <c r="D105" i="8"/>
  <c r="G104" i="8"/>
  <c r="H104" i="8" s="1"/>
  <c r="D104" i="8"/>
  <c r="G103" i="8"/>
  <c r="D103" i="8"/>
  <c r="H103" i="8" s="1"/>
  <c r="G102" i="8"/>
  <c r="D102" i="8"/>
  <c r="H102" i="8" s="1"/>
  <c r="H101" i="8"/>
  <c r="G101" i="8"/>
  <c r="D101" i="8"/>
  <c r="G100" i="8"/>
  <c r="H100" i="8" s="1"/>
  <c r="D100" i="8"/>
  <c r="G99" i="8"/>
  <c r="D99" i="8"/>
  <c r="H99" i="8" s="1"/>
  <c r="G98" i="8"/>
  <c r="D98" i="8"/>
  <c r="H98" i="8" s="1"/>
  <c r="H97" i="8"/>
  <c r="G97" i="8"/>
  <c r="D97" i="8"/>
  <c r="G96" i="8"/>
  <c r="H96" i="8" s="1"/>
  <c r="D96" i="8"/>
  <c r="G95" i="8"/>
  <c r="D95" i="8"/>
  <c r="H95" i="8" s="1"/>
  <c r="G94" i="8"/>
  <c r="G110" i="8" s="1"/>
  <c r="D94" i="8"/>
  <c r="D110" i="8" s="1"/>
  <c r="F89" i="8"/>
  <c r="E89" i="8"/>
  <c r="C89" i="8"/>
  <c r="B89" i="8"/>
  <c r="G88" i="8"/>
  <c r="H88" i="8" s="1"/>
  <c r="D88" i="8"/>
  <c r="G87" i="8"/>
  <c r="D87" i="8"/>
  <c r="H87" i="8" s="1"/>
  <c r="G86" i="8"/>
  <c r="D86" i="8"/>
  <c r="H86" i="8" s="1"/>
  <c r="H85" i="8"/>
  <c r="G85" i="8"/>
  <c r="D85" i="8"/>
  <c r="G84" i="8"/>
  <c r="H84" i="8" s="1"/>
  <c r="D84" i="8"/>
  <c r="G83" i="8"/>
  <c r="D83" i="8"/>
  <c r="H83" i="8" s="1"/>
  <c r="G82" i="8"/>
  <c r="D82" i="8"/>
  <c r="H82" i="8" s="1"/>
  <c r="H81" i="8"/>
  <c r="G81" i="8"/>
  <c r="D81" i="8"/>
  <c r="G80" i="8"/>
  <c r="H80" i="8" s="1"/>
  <c r="D80" i="8"/>
  <c r="G79" i="8"/>
  <c r="D79" i="8"/>
  <c r="H79" i="8" s="1"/>
  <c r="G78" i="8"/>
  <c r="D78" i="8"/>
  <c r="H78" i="8" s="1"/>
  <c r="H77" i="8"/>
  <c r="G77" i="8"/>
  <c r="D77" i="8"/>
  <c r="G76" i="8"/>
  <c r="H76" i="8" s="1"/>
  <c r="D76" i="8"/>
  <c r="G75" i="8"/>
  <c r="D75" i="8"/>
  <c r="H75" i="8" s="1"/>
  <c r="G74" i="8"/>
  <c r="D74" i="8"/>
  <c r="H74" i="8" s="1"/>
  <c r="H73" i="8"/>
  <c r="G73" i="8"/>
  <c r="G89" i="8" s="1"/>
  <c r="D73" i="8"/>
  <c r="F68" i="8"/>
  <c r="E68" i="8"/>
  <c r="C68" i="8"/>
  <c r="B68" i="8"/>
  <c r="G67" i="8"/>
  <c r="D67" i="8"/>
  <c r="H67" i="8" s="1"/>
  <c r="G66" i="8"/>
  <c r="D66" i="8"/>
  <c r="H66" i="8" s="1"/>
  <c r="H65" i="8"/>
  <c r="G65" i="8"/>
  <c r="D65" i="8"/>
  <c r="G64" i="8"/>
  <c r="H64" i="8" s="1"/>
  <c r="D64" i="8"/>
  <c r="G63" i="8"/>
  <c r="D63" i="8"/>
  <c r="H63" i="8" s="1"/>
  <c r="G62" i="8"/>
  <c r="D62" i="8"/>
  <c r="H62" i="8" s="1"/>
  <c r="H61" i="8"/>
  <c r="G61" i="8"/>
  <c r="D61" i="8"/>
  <c r="G60" i="8"/>
  <c r="H60" i="8" s="1"/>
  <c r="D60" i="8"/>
  <c r="G59" i="8"/>
  <c r="D59" i="8"/>
  <c r="H59" i="8" s="1"/>
  <c r="G58" i="8"/>
  <c r="D58" i="8"/>
  <c r="H58" i="8" s="1"/>
  <c r="H57" i="8"/>
  <c r="G57" i="8"/>
  <c r="D57" i="8"/>
  <c r="G56" i="8"/>
  <c r="H56" i="8" s="1"/>
  <c r="D56" i="8"/>
  <c r="G55" i="8"/>
  <c r="D55" i="8"/>
  <c r="H55" i="8" s="1"/>
  <c r="G54" i="8"/>
  <c r="D54" i="8"/>
  <c r="H54" i="8" s="1"/>
  <c r="H53" i="8"/>
  <c r="G53" i="8"/>
  <c r="D53" i="8"/>
  <c r="G52" i="8"/>
  <c r="H52" i="8" s="1"/>
  <c r="D52" i="8"/>
  <c r="F47" i="8"/>
  <c r="E47" i="8"/>
  <c r="C47" i="8"/>
  <c r="B47" i="8"/>
  <c r="G46" i="8"/>
  <c r="D46" i="8"/>
  <c r="H46" i="8" s="1"/>
  <c r="H45" i="8"/>
  <c r="G45" i="8"/>
  <c r="D45" i="8"/>
  <c r="G44" i="8"/>
  <c r="H44" i="8" s="1"/>
  <c r="D44" i="8"/>
  <c r="G43" i="8"/>
  <c r="D43" i="8"/>
  <c r="H43" i="8" s="1"/>
  <c r="G42" i="8"/>
  <c r="D42" i="8"/>
  <c r="H42" i="8" s="1"/>
  <c r="H41" i="8"/>
  <c r="G41" i="8"/>
  <c r="D41" i="8"/>
  <c r="G40" i="8"/>
  <c r="H40" i="8" s="1"/>
  <c r="D40" i="8"/>
  <c r="G39" i="8"/>
  <c r="D39" i="8"/>
  <c r="H39" i="8" s="1"/>
  <c r="G38" i="8"/>
  <c r="D38" i="8"/>
  <c r="H38" i="8" s="1"/>
  <c r="H37" i="8"/>
  <c r="G37" i="8"/>
  <c r="D37" i="8"/>
  <c r="G36" i="8"/>
  <c r="H36" i="8" s="1"/>
  <c r="D36" i="8"/>
  <c r="G34" i="8"/>
  <c r="D34" i="8"/>
  <c r="H34" i="8" s="1"/>
  <c r="G33" i="8"/>
  <c r="D33" i="8"/>
  <c r="H33" i="8" s="1"/>
  <c r="H32" i="8"/>
  <c r="G32" i="8"/>
  <c r="D32" i="8"/>
  <c r="G31" i="8"/>
  <c r="G47" i="8" s="1"/>
  <c r="D31" i="8"/>
  <c r="D47" i="8" s="1"/>
  <c r="F26" i="8"/>
  <c r="E26" i="8"/>
  <c r="C26" i="8"/>
  <c r="B26" i="8"/>
  <c r="G25" i="8"/>
  <c r="D25" i="8"/>
  <c r="H25" i="8" s="1"/>
  <c r="H24" i="8"/>
  <c r="G24" i="8"/>
  <c r="D24" i="8"/>
  <c r="G23" i="8"/>
  <c r="H23" i="8" s="1"/>
  <c r="D23" i="8"/>
  <c r="G22" i="8"/>
  <c r="D22" i="8"/>
  <c r="H22" i="8" s="1"/>
  <c r="G21" i="8"/>
  <c r="D21" i="8"/>
  <c r="H21" i="8" s="1"/>
  <c r="H20" i="8"/>
  <c r="G20" i="8"/>
  <c r="D20" i="8"/>
  <c r="G19" i="8"/>
  <c r="H19" i="8" s="1"/>
  <c r="D19" i="8"/>
  <c r="G18" i="8"/>
  <c r="D18" i="8"/>
  <c r="H18" i="8" s="1"/>
  <c r="G17" i="8"/>
  <c r="D17" i="8"/>
  <c r="H17" i="8" s="1"/>
  <c r="H15" i="8"/>
  <c r="G15" i="8"/>
  <c r="D15" i="8"/>
  <c r="G13" i="8"/>
  <c r="H13" i="8" s="1"/>
  <c r="D13" i="8"/>
  <c r="G12" i="8"/>
  <c r="D12" i="8"/>
  <c r="H12" i="8" s="1"/>
  <c r="G11" i="8"/>
  <c r="D11" i="8"/>
  <c r="H11" i="8" s="1"/>
  <c r="H10" i="8"/>
  <c r="H26" i="8" s="1"/>
  <c r="G10" i="8"/>
  <c r="G26" i="8" s="1"/>
  <c r="D10" i="8"/>
  <c r="D26" i="8" s="1"/>
  <c r="A2" i="8"/>
  <c r="A1" i="8"/>
  <c r="G56" i="7"/>
  <c r="F56" i="7"/>
  <c r="E56" i="7"/>
  <c r="D56" i="7"/>
  <c r="C56" i="7"/>
  <c r="G55" i="7"/>
  <c r="F55" i="7"/>
  <c r="E55" i="7"/>
  <c r="C55" i="7"/>
  <c r="D55" i="7" s="1"/>
  <c r="G54" i="7"/>
  <c r="F54" i="7"/>
  <c r="F57" i="7" s="1"/>
  <c r="E54" i="7"/>
  <c r="B54" i="7"/>
  <c r="H54" i="7" s="1"/>
  <c r="F53" i="7"/>
  <c r="E53" i="7"/>
  <c r="B53" i="7"/>
  <c r="H53" i="7" s="1"/>
  <c r="G52" i="7"/>
  <c r="G57" i="7" s="1"/>
  <c r="F52" i="7"/>
  <c r="B52" i="7"/>
  <c r="F51" i="7"/>
  <c r="B51" i="7"/>
  <c r="H51" i="7" s="1"/>
  <c r="G43" i="7"/>
  <c r="F43" i="7"/>
  <c r="E43" i="7"/>
  <c r="C43" i="7"/>
  <c r="D43" i="7" s="1"/>
  <c r="G42" i="7"/>
  <c r="F42" i="7"/>
  <c r="E42" i="7"/>
  <c r="D42" i="7"/>
  <c r="C42" i="7"/>
  <c r="G41" i="7"/>
  <c r="F41" i="7"/>
  <c r="E41" i="7"/>
  <c r="B41" i="7"/>
  <c r="F40" i="7"/>
  <c r="E40" i="7"/>
  <c r="B40" i="7"/>
  <c r="H40" i="7" s="1"/>
  <c r="G39" i="7"/>
  <c r="G44" i="7" s="1"/>
  <c r="F39" i="7"/>
  <c r="B39" i="7"/>
  <c r="H39" i="7" s="1"/>
  <c r="F38" i="7"/>
  <c r="F44" i="7" s="1"/>
  <c r="B38" i="7"/>
  <c r="H38" i="7" s="1"/>
  <c r="G30" i="7"/>
  <c r="F30" i="7"/>
  <c r="E30" i="7"/>
  <c r="C30" i="7"/>
  <c r="D30" i="7" s="1"/>
  <c r="G29" i="7"/>
  <c r="F29" i="7"/>
  <c r="E29" i="7"/>
  <c r="C29" i="7"/>
  <c r="D29" i="7" s="1"/>
  <c r="F28" i="7"/>
  <c r="E28" i="7"/>
  <c r="B28" i="7"/>
  <c r="H28" i="7" s="1"/>
  <c r="F27" i="7"/>
  <c r="E27" i="7"/>
  <c r="B27" i="7"/>
  <c r="H27" i="7" s="1"/>
  <c r="G26" i="7"/>
  <c r="G31" i="7" s="1"/>
  <c r="F26" i="7"/>
  <c r="B26" i="7"/>
  <c r="H26" i="7" s="1"/>
  <c r="F25" i="7"/>
  <c r="F31" i="7" s="1"/>
  <c r="B25" i="7"/>
  <c r="G17" i="7"/>
  <c r="F17" i="7"/>
  <c r="E17" i="7"/>
  <c r="C17" i="7"/>
  <c r="D17" i="7" s="1"/>
  <c r="G16" i="7"/>
  <c r="F16" i="7"/>
  <c r="D16" i="7"/>
  <c r="G15" i="7"/>
  <c r="F15" i="7"/>
  <c r="E15" i="7"/>
  <c r="E18" i="7" s="1"/>
  <c r="B15" i="7"/>
  <c r="H15" i="7" s="1"/>
  <c r="F14" i="7"/>
  <c r="B14" i="7"/>
  <c r="H14" i="7" s="1"/>
  <c r="G13" i="7"/>
  <c r="G18" i="7" s="1"/>
  <c r="F13" i="7"/>
  <c r="B13" i="7"/>
  <c r="H13" i="7" s="1"/>
  <c r="F12" i="7"/>
  <c r="F18" i="7" s="1"/>
  <c r="B12" i="7"/>
  <c r="A2" i="7"/>
  <c r="G17" i="6"/>
  <c r="E17" i="6"/>
  <c r="F15" i="6"/>
  <c r="D15" i="6"/>
  <c r="F14" i="6"/>
  <c r="D14" i="6"/>
  <c r="A2" i="6"/>
  <c r="I47" i="5"/>
  <c r="H47" i="5"/>
  <c r="G47" i="5"/>
  <c r="F47" i="5"/>
  <c r="D47" i="5" s="1"/>
  <c r="E47" i="5"/>
  <c r="H46" i="5"/>
  <c r="G46" i="5"/>
  <c r="E46" i="5"/>
  <c r="D46" i="5"/>
  <c r="H45" i="5"/>
  <c r="G45" i="5"/>
  <c r="E45" i="5"/>
  <c r="D45" i="5"/>
  <c r="I44" i="5"/>
  <c r="H44" i="5"/>
  <c r="G44" i="5" s="1"/>
  <c r="F44" i="5"/>
  <c r="E44" i="5"/>
  <c r="D44" i="5"/>
  <c r="I43" i="5"/>
  <c r="H43" i="5"/>
  <c r="G43" i="5" s="1"/>
  <c r="F43" i="5"/>
  <c r="D43" i="5" s="1"/>
  <c r="E43" i="5"/>
  <c r="I42" i="5"/>
  <c r="H42" i="5"/>
  <c r="G42" i="5" s="1"/>
  <c r="F42" i="5"/>
  <c r="E42" i="5"/>
  <c r="D42" i="5"/>
  <c r="H41" i="5"/>
  <c r="G41" i="5"/>
  <c r="F41" i="5"/>
  <c r="E41" i="5"/>
  <c r="D41" i="5" s="1"/>
  <c r="H40" i="5"/>
  <c r="E40" i="5"/>
  <c r="I39" i="5"/>
  <c r="G39" i="5" s="1"/>
  <c r="F39" i="5"/>
  <c r="D39" i="5" s="1"/>
  <c r="I38" i="5"/>
  <c r="G38" i="5" s="1"/>
  <c r="H38" i="5"/>
  <c r="F38" i="5"/>
  <c r="E38" i="5"/>
  <c r="D38" i="5" s="1"/>
  <c r="I37" i="5"/>
  <c r="G37" i="5" s="1"/>
  <c r="F37" i="5"/>
  <c r="D37" i="5" s="1"/>
  <c r="I36" i="5"/>
  <c r="H36" i="5"/>
  <c r="G36" i="5"/>
  <c r="F36" i="5"/>
  <c r="E36" i="5"/>
  <c r="D36" i="5" s="1"/>
  <c r="I35" i="5"/>
  <c r="G35" i="5" s="1"/>
  <c r="F35" i="5"/>
  <c r="D35" i="5" s="1"/>
  <c r="I34" i="5"/>
  <c r="G34" i="5" s="1"/>
  <c r="H34" i="5"/>
  <c r="F34" i="5"/>
  <c r="E34" i="5"/>
  <c r="D34" i="5" s="1"/>
  <c r="I33" i="5"/>
  <c r="G33" i="5" s="1"/>
  <c r="F33" i="5"/>
  <c r="D33" i="5" s="1"/>
  <c r="I32" i="5"/>
  <c r="H32" i="5"/>
  <c r="G32" i="5"/>
  <c r="F32" i="5"/>
  <c r="E32" i="5"/>
  <c r="D32" i="5"/>
  <c r="I23" i="5"/>
  <c r="H23" i="5"/>
  <c r="G23" i="5"/>
  <c r="F23" i="5"/>
  <c r="E23" i="5"/>
  <c r="D23" i="5"/>
  <c r="I22" i="5"/>
  <c r="H22" i="5"/>
  <c r="G22" i="5"/>
  <c r="F22" i="5"/>
  <c r="E22" i="5"/>
  <c r="D22" i="5" s="1"/>
  <c r="I21" i="5"/>
  <c r="H21" i="5"/>
  <c r="G21" i="5"/>
  <c r="F21" i="5"/>
  <c r="E21" i="5"/>
  <c r="D21" i="5"/>
  <c r="I20" i="5"/>
  <c r="H20" i="5"/>
  <c r="G20" i="5" s="1"/>
  <c r="F20" i="5"/>
  <c r="E20" i="5"/>
  <c r="D20" i="5" s="1"/>
  <c r="I19" i="5"/>
  <c r="H19" i="5"/>
  <c r="G19" i="5"/>
  <c r="F19" i="5"/>
  <c r="E19" i="5"/>
  <c r="D19" i="5" s="1"/>
  <c r="I18" i="5"/>
  <c r="H18" i="5"/>
  <c r="G18" i="5" s="1"/>
  <c r="F18" i="5"/>
  <c r="E18" i="5"/>
  <c r="D18" i="5"/>
  <c r="I17" i="5"/>
  <c r="H17" i="5"/>
  <c r="G17" i="5"/>
  <c r="F17" i="5"/>
  <c r="E17" i="5"/>
  <c r="D17" i="5" s="1"/>
  <c r="I16" i="5"/>
  <c r="H16" i="5"/>
  <c r="G16" i="5" s="1"/>
  <c r="F16" i="5"/>
  <c r="E16" i="5"/>
  <c r="D16" i="5" s="1"/>
  <c r="I15" i="5"/>
  <c r="G15" i="5" s="1"/>
  <c r="F13" i="6" s="1"/>
  <c r="F15" i="5"/>
  <c r="D15" i="5" s="1"/>
  <c r="D13" i="6" s="1"/>
  <c r="I14" i="5"/>
  <c r="G14" i="5" s="1"/>
  <c r="F12" i="6" s="1"/>
  <c r="F14" i="5"/>
  <c r="D14" i="5"/>
  <c r="D12" i="6" s="1"/>
  <c r="H13" i="5"/>
  <c r="G13" i="5" s="1"/>
  <c r="F13" i="5"/>
  <c r="F25" i="5" s="1"/>
  <c r="F31" i="5" s="1"/>
  <c r="E13" i="5"/>
  <c r="D13" i="5" s="1"/>
  <c r="H12" i="5"/>
  <c r="G12" i="5"/>
  <c r="F11" i="6" s="1"/>
  <c r="E12" i="5"/>
  <c r="D12" i="5" s="1"/>
  <c r="H11" i="5"/>
  <c r="H25" i="5" s="1"/>
  <c r="H31" i="5" s="1"/>
  <c r="G11" i="5"/>
  <c r="E11" i="5"/>
  <c r="D11" i="5" s="1"/>
  <c r="A2" i="5"/>
  <c r="E27" i="4"/>
  <c r="E28" i="4" s="1"/>
  <c r="E29" i="4" s="1"/>
  <c r="D27" i="4"/>
  <c r="D28" i="4" s="1"/>
  <c r="D29" i="4" s="1"/>
  <c r="C27" i="4"/>
  <c r="C28" i="4" s="1"/>
  <c r="C29" i="4" s="1"/>
  <c r="B27" i="4"/>
  <c r="B28" i="4" s="1"/>
  <c r="B29" i="4" s="1"/>
  <c r="E21" i="4"/>
  <c r="D21" i="4"/>
  <c r="C21" i="4"/>
  <c r="B21" i="4"/>
  <c r="E20" i="4"/>
  <c r="D20" i="4"/>
  <c r="C20" i="4"/>
  <c r="B20" i="4"/>
  <c r="E19" i="4"/>
  <c r="D19" i="4"/>
  <c r="C19" i="4"/>
  <c r="B19" i="4"/>
  <c r="E18" i="4"/>
  <c r="D18" i="4"/>
  <c r="C18" i="4"/>
  <c r="B18" i="4"/>
  <c r="E17" i="4"/>
  <c r="D17" i="4"/>
  <c r="C17" i="4"/>
  <c r="B17" i="4"/>
  <c r="E16" i="4"/>
  <c r="D16" i="4"/>
  <c r="C16" i="4"/>
  <c r="B16" i="4"/>
  <c r="E15" i="4"/>
  <c r="D15" i="4"/>
  <c r="C15" i="4"/>
  <c r="B15" i="4"/>
  <c r="E14" i="4"/>
  <c r="D14" i="4"/>
  <c r="C14" i="4"/>
  <c r="B14" i="4"/>
  <c r="E13" i="4"/>
  <c r="D13" i="4"/>
  <c r="C13" i="4"/>
  <c r="B13" i="4"/>
  <c r="E12" i="4"/>
  <c r="B56" i="7" s="1"/>
  <c r="H56" i="7" s="1"/>
  <c r="D12" i="4"/>
  <c r="B43" i="7" s="1"/>
  <c r="H43" i="7" s="1"/>
  <c r="C12" i="4"/>
  <c r="B30" i="7" s="1"/>
  <c r="H30" i="7" s="1"/>
  <c r="B12" i="4"/>
  <c r="B17" i="7" s="1"/>
  <c r="H17" i="7" s="1"/>
  <c r="E11" i="4"/>
  <c r="B55" i="7" s="1"/>
  <c r="H55" i="7" s="1"/>
  <c r="D11" i="4"/>
  <c r="B42" i="7" s="1"/>
  <c r="H42" i="7" s="1"/>
  <c r="C11" i="4"/>
  <c r="B11" i="4"/>
  <c r="B16" i="7" s="1"/>
  <c r="H16" i="7" s="1"/>
  <c r="A2" i="4"/>
  <c r="F16" i="3"/>
  <c r="D16" i="3"/>
  <c r="F10" i="3"/>
  <c r="D10" i="3"/>
  <c r="B3" i="3"/>
  <c r="G25" i="5" l="1"/>
  <c r="G31" i="5" s="1"/>
  <c r="H41" i="7"/>
  <c r="C22" i="4"/>
  <c r="B18" i="7"/>
  <c r="C14" i="7" s="1"/>
  <c r="D14" i="7" s="1"/>
  <c r="H68" i="8"/>
  <c r="G48" i="5"/>
  <c r="H44" i="7"/>
  <c r="H48" i="5"/>
  <c r="D11" i="6"/>
  <c r="D48" i="5"/>
  <c r="H89" i="8"/>
  <c r="D10" i="6"/>
  <c r="D17" i="6" s="1"/>
  <c r="D25" i="5"/>
  <c r="D31" i="5" s="1"/>
  <c r="F48" i="5"/>
  <c r="D22" i="4"/>
  <c r="H57" i="5" s="1"/>
  <c r="F16" i="6"/>
  <c r="B44" i="7"/>
  <c r="C41" i="7" s="1"/>
  <c r="D41" i="7" s="1"/>
  <c r="G68" i="8"/>
  <c r="D89" i="8"/>
  <c r="E22" i="4"/>
  <c r="E25" i="5"/>
  <c r="E31" i="5" s="1"/>
  <c r="E48" i="5" s="1"/>
  <c r="I25" i="5"/>
  <c r="I31" i="5" s="1"/>
  <c r="I48" i="5" s="1"/>
  <c r="F10" i="6"/>
  <c r="C15" i="7"/>
  <c r="D15" i="7" s="1"/>
  <c r="B29" i="7"/>
  <c r="H29" i="7" s="1"/>
  <c r="H52" i="7"/>
  <c r="H57" i="7" s="1"/>
  <c r="B57" i="7"/>
  <c r="H31" i="8"/>
  <c r="H47" i="8" s="1"/>
  <c r="D68" i="8"/>
  <c r="B22" i="4"/>
  <c r="H12" i="7"/>
  <c r="H18" i="7" s="1"/>
  <c r="C13" i="7"/>
  <c r="D13" i="7" s="1"/>
  <c r="C12" i="7"/>
  <c r="H25" i="7"/>
  <c r="C53" i="7"/>
  <c r="D53" i="7" s="1"/>
  <c r="H94" i="8"/>
  <c r="H110" i="8" s="1"/>
  <c r="H31" i="7" l="1"/>
  <c r="I57" i="5"/>
  <c r="C39" i="7"/>
  <c r="D39" i="7" s="1"/>
  <c r="B31" i="7"/>
  <c r="I12" i="7"/>
  <c r="J12" i="7" s="1"/>
  <c r="C18" i="7"/>
  <c r="D18" i="7" s="1"/>
  <c r="D12" i="7"/>
  <c r="C52" i="7"/>
  <c r="D52" i="7" s="1"/>
  <c r="C51" i="7"/>
  <c r="C38" i="7"/>
  <c r="C40" i="7"/>
  <c r="D40" i="7" s="1"/>
  <c r="C54" i="7"/>
  <c r="D54" i="7" s="1"/>
  <c r="F17" i="6"/>
  <c r="C57" i="7" l="1"/>
  <c r="D51" i="7"/>
  <c r="C28" i="7"/>
  <c r="D28" i="7" s="1"/>
  <c r="C25" i="7"/>
  <c r="C27" i="7"/>
  <c r="D27" i="7" s="1"/>
  <c r="C26" i="7"/>
  <c r="D26" i="7" s="1"/>
  <c r="C44" i="7"/>
  <c r="D38" i="7"/>
  <c r="D44" i="7" l="1"/>
  <c r="E39" i="7"/>
  <c r="E38" i="7"/>
  <c r="C31" i="7"/>
  <c r="D25" i="7"/>
  <c r="D57" i="7"/>
  <c r="E52" i="7"/>
  <c r="E51" i="7"/>
  <c r="E44" i="7" l="1"/>
  <c r="I38" i="7"/>
  <c r="J38" i="7" s="1"/>
  <c r="D31" i="7"/>
  <c r="E26" i="7"/>
  <c r="E25" i="7"/>
  <c r="E57" i="7"/>
  <c r="I51" i="7"/>
  <c r="J51" i="7" s="1"/>
  <c r="E31" i="7" l="1"/>
  <c r="I25" i="7"/>
  <c r="J25" i="7" s="1"/>
</calcChain>
</file>

<file path=xl/sharedStrings.xml><?xml version="1.0" encoding="utf-8"?>
<sst xmlns="http://schemas.openxmlformats.org/spreadsheetml/2006/main" count="544" uniqueCount="299">
  <si>
    <t xml:space="preserve">INSTRUCTIONS FOR SUBMITTING 2021 INSTITUTIONAL SIX-YEAR PLAN </t>
  </si>
  <si>
    <t>Due Date: July 1, 2021</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</si>
  <si>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</si>
  <si>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</si>
  <si>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</si>
  <si>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2021 Six-year Plan Format</t>
  </si>
  <si>
    <r>
      <rPr>
        <sz val="11"/>
        <color theme="1"/>
        <rFont val="Arial"/>
        <family val="2"/>
      </rP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Note: Shaded cells contain formulas.</t>
    </r>
    <r>
      <rPr>
        <sz val="11"/>
        <color theme="1"/>
        <rFont val="Arial"/>
        <family val="2"/>
      </rPr>
      <t xml:space="preserve"> Instructions for the narrative are provided in a separate attachment.  The Enrollment/Degree Projections are being developed in a separate process, but will be incorporated into the six-year plan review.  </t>
    </r>
  </si>
  <si>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</si>
  <si>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INSTRUCTIONS FOR SECTIONS</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</si>
  <si>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</si>
  <si>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</si>
  <si>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</si>
  <si>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</si>
  <si>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</si>
  <si>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</si>
  <si>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</si>
  <si>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</si>
  <si>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t>GOAL 1 EQUITABLE: CLOSE ACCESS AND COMPLETION GAPS.</t>
  </si>
  <si>
    <t>GOAL 2 AFFORDABLE: LOWER COSTS TO STUDENTS.</t>
  </si>
  <si>
    <t>GOAL 3 TRANSFORMATIVE: EXPAND PROSPERITY.</t>
  </si>
  <si>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</si>
  <si>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</si>
  <si>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</si>
  <si>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</si>
  <si>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</si>
  <si>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</si>
  <si>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</si>
  <si>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</si>
  <si>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color theme="1"/>
        <rFont val="Arial"/>
        <family val="2"/>
      </rPr>
      <t>Accessibility:</t>
    </r>
    <r>
      <rPr>
        <sz val="11"/>
        <color theme="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</si>
  <si>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</si>
  <si>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Jean Huskey (jeanhuskey@schev.edu)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</si>
  <si>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</si>
  <si>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</si>
  <si>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</si>
  <si>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</si>
  <si>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</si>
  <si>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</si>
  <si>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</si>
  <si>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</si>
  <si>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</si>
  <si>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</si>
  <si>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</si>
  <si>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</si>
  <si>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</si>
  <si>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</si>
  <si>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</si>
  <si>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</si>
  <si>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</si>
  <si>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</si>
  <si>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</si>
  <si>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</si>
  <si>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</si>
  <si>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</si>
  <si>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</si>
  <si>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</si>
  <si>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</si>
  <si>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</si>
  <si>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</si>
  <si>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</si>
  <si>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(2021): 2022-23 through 2027-28</t>
  </si>
  <si>
    <t>Due: July 1, 2021</t>
  </si>
  <si>
    <t>Institution:</t>
  </si>
  <si>
    <t>Christopher Newport University</t>
  </si>
  <si>
    <t>Institution UNITID:</t>
  </si>
  <si>
    <t>003706</t>
  </si>
  <si>
    <t>Individual responsible for plan</t>
  </si>
  <si>
    <t>Name:</t>
  </si>
  <si>
    <t>Jennifer Latour</t>
  </si>
  <si>
    <t>Email address:</t>
  </si>
  <si>
    <t>jennifer.latour@cnu.edu</t>
  </si>
  <si>
    <t>Telephone number:</t>
  </si>
  <si>
    <t>757-594-8589</t>
  </si>
  <si>
    <t>Part 1: In-State Undergraduate Tuition and Mandatory Fee Increase Plans in 2022-24 Biennium</t>
  </si>
  <si>
    <r>
      <rPr>
        <b/>
        <i/>
        <sz val="12"/>
        <color theme="1"/>
        <rFont val="Arial"/>
        <family val="2"/>
      </rP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</si>
  <si>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</si>
  <si>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</si>
  <si>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</si>
  <si>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</si>
  <si>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Charge (BOV approved)</t>
  </si>
  <si>
    <t>Planned Charge</t>
  </si>
  <si>
    <t>% Increase</t>
  </si>
  <si>
    <t>In-State Undergraduate Mandatory Non-E&amp;G Fees</t>
  </si>
  <si>
    <t xml:space="preserve">Part 2: Tuition and Other Nongeneral Fund (NGF) Revenue </t>
  </si>
  <si>
    <r>
      <rPr>
        <sz val="12"/>
        <color theme="1"/>
        <rFont val="Arial"/>
        <family val="2"/>
      </rP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</si>
  <si>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 xml:space="preserve">Items </t>
  </si>
  <si>
    <t>2020-2021 (Actual)</t>
  </si>
  <si>
    <t>2021-2022 (Estimated)</t>
  </si>
  <si>
    <t>2022-2023 (Planned)</t>
  </si>
  <si>
    <t>2023-2024 (Planned)</t>
  </si>
  <si>
    <t>Total Collected Tuition Revenue</t>
  </si>
  <si>
    <t>Total Projected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</si>
  <si>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</si>
  <si>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</si>
  <si>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</si>
  <si>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</si>
  <si>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</si>
  <si>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</si>
  <si>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</si>
  <si>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</si>
  <si>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</si>
  <si>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</si>
  <si>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</si>
  <si>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</si>
  <si>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</si>
  <si>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</si>
  <si>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</si>
  <si>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</si>
  <si>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</si>
  <si>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</si>
  <si>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</si>
  <si>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</si>
  <si>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</si>
  <si>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</si>
  <si>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</si>
  <si>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</si>
  <si>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</si>
  <si>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rPr>
        <sz val="12"/>
        <color theme="1"/>
        <rFont val="Arial"/>
        <family val="2"/>
      </rP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</si>
  <si>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</si>
  <si>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</si>
  <si>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</si>
  <si>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</si>
  <si>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</si>
  <si>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</si>
  <si>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</si>
  <si>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</si>
  <si>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</si>
  <si>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</si>
  <si>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</si>
  <si>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Total Amount</t>
  </si>
  <si>
    <t>Reallocation</t>
  </si>
  <si>
    <t>Amount From Tuition Revenue</t>
  </si>
  <si>
    <t>Affordable Access</t>
  </si>
  <si>
    <t>1, 2</t>
  </si>
  <si>
    <t>This strategy identifies the amount of tuition revenue that will be reallocated to Program 108 to support student financial aid.  More information on this strategy can be found on page 4 of the narrative.</t>
  </si>
  <si>
    <t xml:space="preserve">Christopher Newport and its Board of Visitors will continue to reallocate tuition revenue in 2022-2026 to support student financial aid.  </t>
  </si>
  <si>
    <t>Student Success and Signature Programs</t>
  </si>
  <si>
    <t>1,3</t>
  </si>
  <si>
    <t>Christopher Newport's initiatives in Student Success and its investment in several signature programs foster a rich intellectual environment and support eight of the University's goals and benchmark targets.  More information on this strategy can be found on page 5 of the narrative.</t>
  </si>
  <si>
    <t>Same as 2022-24</t>
  </si>
  <si>
    <t>Faculty Expansion and STEM Programs</t>
  </si>
  <si>
    <t>Christopher Newport has modified its long-standing academic priority to increase its full time instructional faculty from 300 to 290, post pandemic.  The faculty count for 2021-22 is 283.  This strategy supports the expansion of the instructional faculty, particularly in the STEM disciplines, to support this institutional goal and in response to increasing student demand and strong enrollments in these programs. More information on this strategy can be found on page 6 of the narrative.</t>
  </si>
  <si>
    <t xml:space="preserve">Over the total six year planning period, seven new instructional faculty members will be hired to reach our goal of 290. </t>
  </si>
  <si>
    <t>Diversity, Equity and Inclusion</t>
  </si>
  <si>
    <t>1, 2, 3</t>
  </si>
  <si>
    <t>This initiative supports the Community Captains program and partnership with NNPS. It also supports the expansion of the University's Office of Diversity, Equity and Inclusion. More specific information can be found on page 6 of the narrative.</t>
  </si>
  <si>
    <t>Pathways for VCCS Students</t>
  </si>
  <si>
    <t>Transfer opportunities for students enrolled in the VCCS continue to be a priority for Christopher Newport.  The University continues to partner with the VCCS through a number of avenues including, but not limited to, growing the Captains Connection program with TNCC, supporting the TransferVA initiative and providing peer mentors and academic coaches to newly enrolled transfer students who intend to study challenging disciplines.</t>
  </si>
  <si>
    <t>Total 2022-2024 Costs (Included in Financial Plan 'Total Additional Funding Need')</t>
  </si>
  <si>
    <t>3B: Six-Year Financial Plan for Educational and General Programs, Incremental Operating Budget Need 2022-2024 Biennium</t>
  </si>
  <si>
    <r>
      <rPr>
        <sz val="12"/>
        <color theme="1"/>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color theme="1"/>
        <rFont val="Arial"/>
        <family val="2"/>
      </rPr>
      <t>All salary information should be included in this section. No salary information should be included in 3A.</t>
    </r>
  </si>
  <si>
    <t>Assuming No Additional General Fund</t>
  </si>
  <si>
    <r>
      <rPr>
        <b/>
        <sz val="12"/>
        <color theme="1"/>
        <rFont val="Arial"/>
        <family val="2"/>
      </rPr>
      <t>Total Incremental Cost from Academic Plan</t>
    </r>
    <r>
      <rPr>
        <b/>
        <vertAlign val="superscript"/>
        <sz val="12"/>
        <color theme="1"/>
        <rFont val="Arial"/>
        <family val="2"/>
      </rPr>
      <t>1</t>
    </r>
  </si>
  <si>
    <t>Increase T&amp;R Faculty Salaries ($)</t>
  </si>
  <si>
    <r>
      <rPr>
        <sz val="12"/>
        <color theme="1"/>
        <rFont val="Arial"/>
        <family val="2"/>
      </rPr>
      <t>T&amp;R Faculty Salary Increase Rate(%)</t>
    </r>
    <r>
      <rPr>
        <vertAlign val="superscript"/>
        <sz val="12"/>
        <color theme="1"/>
        <rFont val="Arial"/>
        <family val="2"/>
      </rPr>
      <t>2</t>
    </r>
  </si>
  <si>
    <t>Increase Admin. Faculty Salaries ($)</t>
  </si>
  <si>
    <r>
      <rPr>
        <sz val="12"/>
        <color theme="1"/>
        <rFont val="Arial"/>
        <family val="2"/>
      </rPr>
      <t>Admin. Faculty Salary Increase Rate (%)</t>
    </r>
    <r>
      <rPr>
        <vertAlign val="superscript"/>
        <sz val="12"/>
        <color theme="1"/>
        <rFont val="Arial"/>
        <family val="2"/>
      </rPr>
      <t>2</t>
    </r>
  </si>
  <si>
    <t>Increase Classified Staff Salaries ($)</t>
  </si>
  <si>
    <r>
      <rPr>
        <sz val="12"/>
        <color theme="1"/>
        <rFont val="Arial"/>
        <family val="2"/>
      </rPr>
      <t>Classified Salary Increase Rate (%)</t>
    </r>
    <r>
      <rPr>
        <vertAlign val="superscript"/>
        <sz val="12"/>
        <color theme="1"/>
        <rFont val="Arial"/>
        <family val="2"/>
      </rPr>
      <t>2</t>
    </r>
  </si>
  <si>
    <r>
      <rPr>
        <sz val="12"/>
        <color theme="1"/>
        <rFont val="Arial"/>
        <family val="2"/>
      </rPr>
      <t>Increase University Staff Salaries</t>
    </r>
    <r>
      <rPr>
        <vertAlign val="superscript"/>
        <sz val="12"/>
        <color theme="1"/>
        <rFont val="Arial"/>
        <family val="2"/>
      </rPr>
      <t xml:space="preserve"> </t>
    </r>
    <r>
      <rPr>
        <sz val="12"/>
        <color theme="1"/>
        <rFont val="Arial"/>
        <family val="2"/>
      </rPr>
      <t>($)</t>
    </r>
  </si>
  <si>
    <r>
      <rPr>
        <sz val="12"/>
        <color theme="1"/>
        <rFont val="Arial"/>
        <family val="2"/>
      </rPr>
      <t>University Staff Salary Increase Rate (%)</t>
    </r>
    <r>
      <rPr>
        <vertAlign val="superscript"/>
        <sz val="12"/>
        <color theme="1"/>
        <rFont val="Arial"/>
        <family val="2"/>
      </rPr>
      <t>2</t>
    </r>
  </si>
  <si>
    <r>
      <rPr>
        <sz val="12"/>
        <color theme="1"/>
        <rFont val="Arial"/>
        <family val="2"/>
      </rPr>
      <t>Increase Number of Full-Time T&amp;R Faculty($)</t>
    </r>
    <r>
      <rPr>
        <vertAlign val="superscript"/>
        <sz val="12"/>
        <color theme="1"/>
        <rFont val="Arial"/>
        <family val="2"/>
      </rPr>
      <t>3</t>
    </r>
    <r>
      <rPr>
        <sz val="12"/>
        <color theme="1"/>
        <rFont val="Arial"/>
        <family val="2"/>
      </rPr>
      <t xml:space="preserve"> - 3 FTE</t>
    </r>
  </si>
  <si>
    <t>Included Above</t>
  </si>
  <si>
    <t>O&amp;M for New Facilities</t>
  </si>
  <si>
    <t xml:space="preserve"> </t>
  </si>
  <si>
    <t>Addt'l In-State Student Financial Aid from Tuition Rev</t>
  </si>
  <si>
    <t>Addt'l Out-of-State Student Financial Aid from Tuition Rev</t>
  </si>
  <si>
    <t>Anticipated Nongeneral Fund Carryover</t>
  </si>
  <si>
    <r>
      <rPr>
        <sz val="12"/>
        <color theme="1"/>
        <rFont val="Arial"/>
        <family val="2"/>
      </rPr>
      <t xml:space="preserve">Nongeneral Fund for Current Operations </t>
    </r>
    <r>
      <rPr>
        <sz val="8"/>
        <color theme="1"/>
        <rFont val="Arial"/>
        <family val="2"/>
      </rPr>
      <t>(Safety &amp; Security; Fringe Benefits)</t>
    </r>
  </si>
  <si>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</si>
  <si>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</si>
  <si>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</si>
  <si>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</si>
  <si>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</si>
  <si>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</si>
  <si>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 3 new faculty positions are planned in FY23.</t>
  </si>
  <si>
    <t>Auto Check (Match = $0)</t>
  </si>
  <si>
    <t>Match Incremental Tuit Rev in Part 2</t>
  </si>
  <si>
    <t>If not matched, please provide explanation in these fields.</t>
  </si>
  <si>
    <t>The unexpended $2.9M in tuition revenue will be used to backfill the loss of stimulus funds.</t>
  </si>
  <si>
    <t>The unexpended $5.6M in tuition revenue will be used to backfill the loss of stimulus funds.</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</si>
  <si>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</si>
  <si>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</si>
  <si>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</si>
  <si>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</si>
  <si>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</si>
  <si>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</si>
  <si>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Affordable Access (Financial Aid)</t>
  </si>
  <si>
    <t>Additional general funds to support student financial aid will reduce the financial burden on low and middle income students and their families.  More information on this strategy can be found on pages 3 and 14 of the narrative.</t>
  </si>
  <si>
    <t>General Fund Support for NGF Strategies</t>
  </si>
  <si>
    <t xml:space="preserve">This priority reflects the corresponding general fund share (61%) of the total cost for strategies 3, 4, 9 and 14. The University will fully fund these strategies through the use of tuition revenue in the absence of general funds, however if general funds were infused it would mitigate the increase in tuition. </t>
  </si>
  <si>
    <t>Community and Cultural Programs</t>
  </si>
  <si>
    <t>This initiative is to support Christopher Newport's two arts centers - the Ferguson Center for the Performing Arts and the Mary M. Torggler Fine Arts Center. Specific information on this priority can be found on page 8 of the narrative.</t>
  </si>
  <si>
    <t>Technology Enhancement</t>
  </si>
  <si>
    <t xml:space="preserve">The University must continue to invest in the campus technology infrastructure, improve customer service, expand existing information security programs and tools. This strategy includes partnering with academic departments on the new cybersecurity degree program, deploying a new technology helpdesk and additional desktop management tools, and expanding cloud-based services for data backup and user authentication in order to provide additional resilience against natural and man-made threats. Additionally, the University will work to prioritize and upgrade key campus labs and critical network infrastructure. Christopher Newport will also continue its efforts to recruit and hire an Information Security Analyst to build breadth and depth in this critical area. </t>
  </si>
  <si>
    <t>O&amp;M for New Administration Building</t>
  </si>
  <si>
    <t>Several of our administrative offices are located off our main campus in a building leased to us by the Christopher Newport Real Estate Foundation. The offices located in this leased building include Procurement Services, Human Resources, Advancement, Communications and Public Relations and Capital Outlay.  The building, built in 1979, is woefully inefficient and is absorbing the maintenance budget for repairs and utility costs. A new 31,500 square foot building would appropriately accommodate these offices. We are considering two options: build the new structure on Foundation owned property at its current location and request future property acquisition funds, or build it on state property which is part of our main campus and seek construction funds this fall through the Governor’s budget.</t>
  </si>
  <si>
    <t>Part 5: Financial Aid Plan</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</si>
  <si>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</si>
  <si>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i/>
        <sz val="11"/>
        <color theme="1"/>
        <rFont val="Arial"/>
        <family val="2"/>
      </rP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</si>
  <si>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b/>
        <sz val="12"/>
        <color theme="1"/>
        <rFont val="Arial"/>
        <family val="2"/>
      </rP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</si>
  <si>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</si>
  <si>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2020-21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</si>
  <si>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</si>
  <si>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</si>
  <si>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</si>
  <si>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</si>
  <si>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</si>
  <si>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</si>
  <si>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</si>
  <si>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</si>
  <si>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</si>
  <si>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</si>
  <si>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</si>
  <si>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</si>
  <si>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</si>
  <si>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</si>
  <si>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2022-23 (Planned)</t>
  </si>
  <si>
    <t>2023-24 (Planned)</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</si>
  <si>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</si>
  <si>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 xml:space="preserve">Note:  CNU has discontinued the previous small amount of unfunded scholarships for undergraduate students.  </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</si>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</sst>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
  </numFmts>
  <fonts count="54" x14ac:knownFonts="1">
    <font>
      <sz val="10"/>
      <color rgb="FF000000"/>
      <name val="Arial"/>
    </font>
    <font>
      <b/>
      <sz val="16"/>
      <color theme="1"/>
      <name val="Arial"/>
      <family val="2"/>
    </font>
    <font>
      <sz val="12"/>
      <color theme="1"/>
      <name val="Arial"/>
      <family val="2"/>
    </font>
    <font>
      <b/>
      <i/>
      <sz val="12"/>
      <color theme="1"/>
      <name val="Arial"/>
      <family val="2"/>
    </font>
    <font>
      <b/>
      <sz val="12"/>
      <color theme="1"/>
      <name val="Arial"/>
      <family val="2"/>
    </font>
    <font>
      <b/>
      <sz val="13"/>
      <color theme="1"/>
      <name val="Arial"/>
      <family val="2"/>
    </font>
    <font>
      <sz val="11"/>
      <color theme="1"/>
      <name val="Arial"/>
      <family val="2"/>
    </font>
    <font>
      <i/>
      <sz val="12"/>
      <color theme="1"/>
      <name val="Arial"/>
      <family val="2"/>
    </font>
    <font>
      <b/>
      <sz val="14"/>
      <color rgb="FFFF0000"/>
      <name val="Arial"/>
      <family val="2"/>
    </font>
    <font>
      <sz val="11"/>
      <color rgb="FF000000"/>
      <name val="Arial"/>
      <family val="2"/>
    </font>
    <font>
      <b/>
      <sz val="13"/>
      <color rgb="FF333333"/>
      <name val="Arial"/>
      <family val="2"/>
    </font>
    <font>
      <sz val="13"/>
      <color theme="1"/>
      <name val="Arial"/>
      <family val="2"/>
    </font>
    <font>
      <sz val="11"/>
      <color rgb="FF333333"/>
      <name val="Arial"/>
      <family val="2"/>
    </font>
    <font>
      <b/>
      <i/>
      <sz val="13"/>
      <color theme="1"/>
      <name val="Arial"/>
      <family val="2"/>
    </font>
    <font>
      <i/>
      <sz val="11"/>
      <color rgb="FF333333"/>
      <name val="Arial"/>
      <family val="2"/>
    </font>
    <font>
      <i/>
      <sz val="11"/>
      <color theme="1"/>
      <name val="Arial"/>
      <family val="2"/>
    </font>
    <font>
      <b/>
      <i/>
      <sz val="20"/>
      <color theme="1"/>
      <name val="Arial"/>
      <family val="2"/>
    </font>
    <font>
      <sz val="10"/>
      <color theme="1"/>
      <name val="Arial"/>
      <family val="2"/>
    </font>
    <font>
      <b/>
      <sz val="20"/>
      <color theme="1"/>
      <name val="Arial"/>
      <family val="2"/>
    </font>
    <font>
      <b/>
      <i/>
      <sz val="16"/>
      <color theme="1"/>
      <name val="Arial"/>
      <family val="2"/>
    </font>
    <font>
      <sz val="10"/>
      <name val="Arial"/>
      <family val="2"/>
    </font>
    <font>
      <sz val="16"/>
      <color theme="1"/>
      <name val="Arial"/>
      <family val="2"/>
    </font>
    <font>
      <u/>
      <sz val="16"/>
      <color theme="1"/>
      <name val="Arial"/>
      <family val="2"/>
    </font>
    <font>
      <b/>
      <sz val="18"/>
      <color theme="1"/>
      <name val="Arial"/>
      <family val="2"/>
    </font>
    <font>
      <sz val="18"/>
      <color theme="1"/>
      <name val="Arial"/>
      <family val="2"/>
    </font>
    <font>
      <b/>
      <i/>
      <sz val="18"/>
      <color theme="1"/>
      <name val="Arial"/>
      <family val="2"/>
    </font>
    <font>
      <b/>
      <sz val="14"/>
      <color theme="1"/>
      <name val="Arial"/>
      <family val="2"/>
    </font>
    <font>
      <b/>
      <sz val="10"/>
      <color theme="1"/>
      <name val="Arial"/>
      <family val="2"/>
    </font>
    <font>
      <b/>
      <i/>
      <sz val="10"/>
      <color theme="1"/>
      <name val="Arial"/>
      <family val="2"/>
    </font>
    <font>
      <b/>
      <sz val="12"/>
      <color rgb="FF000000"/>
      <name val="Arial"/>
      <family val="2"/>
    </font>
    <font>
      <sz val="10"/>
      <color theme="0"/>
      <name val="Arial"/>
      <family val="2"/>
    </font>
    <font>
      <b/>
      <sz val="8"/>
      <color rgb="FF000000"/>
      <name val="Arial"/>
      <family val="2"/>
    </font>
    <font>
      <b/>
      <sz val="10"/>
      <color rgb="FF000000"/>
      <name val="Arial"/>
      <family val="2"/>
    </font>
    <font>
      <b/>
      <sz val="11"/>
      <color theme="1"/>
      <name val="Arial"/>
      <family val="2"/>
    </font>
    <font>
      <sz val="10"/>
      <color rgb="FF222222"/>
      <name val="Arial"/>
      <family val="2"/>
    </font>
    <font>
      <sz val="10"/>
      <color rgb="FFFF0000"/>
      <name val="Arial"/>
      <family val="2"/>
    </font>
    <font>
      <i/>
      <sz val="11"/>
      <color rgb="FFFF0000"/>
      <name val="Arial"/>
      <family val="2"/>
    </font>
    <font>
      <sz val="14"/>
      <color theme="1"/>
      <name val="Arial"/>
      <family val="2"/>
    </font>
    <font>
      <u/>
      <sz val="10"/>
      <color theme="10"/>
      <name val="Arial"/>
      <family val="2"/>
    </font>
    <font>
      <u/>
      <sz val="10"/>
      <color rgb="FF0000FF"/>
      <name val="Arial"/>
      <family val="2"/>
    </font>
    <font>
      <u/>
      <sz val="10"/>
      <color rgb="FF0000FF"/>
      <name val="Arial"/>
      <family val="2"/>
    </font>
    <font>
      <u/>
      <sz val="10"/>
      <color theme="10"/>
      <name val="Arial"/>
      <family val="2"/>
    </font>
    <font>
      <sz val="10"/>
      <color rgb="FF0000FF"/>
      <name val="Arial"/>
      <family val="2"/>
    </font>
    <font>
      <u/>
      <sz val="10"/>
      <color rgb="FF0000FF"/>
      <name val="Arial"/>
      <family val="2"/>
    </font>
    <font>
      <u/>
      <sz val="10"/>
      <color rgb="FF0000FF"/>
      <name val="Arial"/>
      <family val="2"/>
    </font>
    <font>
      <b/>
      <sz val="11"/>
      <color rgb="FFFF0000"/>
      <name val="Arial"/>
      <family val="2"/>
    </font>
    <font>
      <sz val="11"/>
      <color rgb="FFFF0000"/>
      <name val="Arial"/>
      <family val="2"/>
    </font>
    <font>
      <b/>
      <i/>
      <sz val="11"/>
      <color theme="1"/>
      <name val="Arial"/>
      <family val="2"/>
    </font>
    <font>
      <b/>
      <sz val="11"/>
      <color rgb="FF333333"/>
      <name val="Arial"/>
      <family val="2"/>
    </font>
    <font>
      <b/>
      <sz val="11"/>
      <color rgb="FF000000"/>
      <name val="Arial"/>
      <family val="2"/>
    </font>
    <font>
      <sz val="12"/>
      <color rgb="FFFF0000"/>
      <name val="Arial"/>
      <family val="2"/>
    </font>
    <font>
      <b/>
      <vertAlign val="superscript"/>
      <sz val="12"/>
      <color theme="1"/>
      <name val="Arial"/>
      <family val="2"/>
    </font>
    <font>
      <vertAlign val="superscript"/>
      <sz val="12"/>
      <color theme="1"/>
      <name val="Arial"/>
      <family val="2"/>
    </font>
    <font>
      <sz val="8"/>
      <color theme="1"/>
      <name val="Arial"/>
      <family val="2"/>
    </font>
  </fonts>
  <fills count="8">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C0C0C0"/>
        <bgColor rgb="FFC0C0C0"/>
      </patternFill>
    </fill>
    <fill>
      <patternFill patternType="solid">
        <fgColor theme="1"/>
        <bgColor theme="1"/>
      </patternFill>
    </fill>
  </fills>
  <borders count="128">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ck">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thin">
        <color rgb="FF000000"/>
      </bottom>
      <diagonal/>
    </border>
    <border>
      <left style="thick">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style="thin">
        <color rgb="FF000000"/>
      </right>
      <top style="double">
        <color rgb="FF000000"/>
      </top>
      <bottom style="double">
        <color rgb="FF000000"/>
      </bottom>
      <diagonal/>
    </border>
    <border>
      <left style="thick">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medium">
        <color rgb="FF000000"/>
      </top>
      <bottom style="double">
        <color rgb="FF000000"/>
      </bottom>
      <diagonal/>
    </border>
    <border>
      <left style="thin">
        <color rgb="FF000000"/>
      </left>
      <right/>
      <top style="double">
        <color rgb="FF000000"/>
      </top>
      <bottom/>
      <diagonal/>
    </border>
    <border>
      <left style="medium">
        <color rgb="FF000000"/>
      </left>
      <right style="thin">
        <color rgb="FF000000"/>
      </right>
      <top style="double">
        <color rgb="FF000000"/>
      </top>
      <bottom style="thin">
        <color rgb="FF000000"/>
      </bottom>
      <diagonal/>
    </border>
    <border>
      <left style="thick">
        <color rgb="FF000000"/>
      </left>
      <right style="thin">
        <color rgb="FF000000"/>
      </right>
      <top style="double">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thick">
        <color rgb="FF000000"/>
      </left>
      <right style="thin">
        <color rgb="FF000000"/>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ck">
        <color rgb="FF000000"/>
      </left>
      <right/>
      <top style="medium">
        <color rgb="FF000000"/>
      </top>
      <bottom style="medium">
        <color rgb="FF000000"/>
      </bottom>
      <diagonal/>
    </border>
    <border>
      <left style="medium">
        <color rgb="FF000000"/>
      </left>
      <right style="medium">
        <color rgb="FF000000"/>
      </right>
      <top/>
      <bottom/>
      <diagonal/>
    </border>
    <border>
      <left style="thin">
        <color rgb="FF000000"/>
      </left>
      <right/>
      <top style="medium">
        <color rgb="FF000000"/>
      </top>
      <bottom/>
      <diagonal/>
    </border>
    <border>
      <left style="thin">
        <color rgb="FF000000"/>
      </left>
      <right style="thick">
        <color rgb="FF000000"/>
      </right>
      <top style="medium">
        <color rgb="FF000000"/>
      </top>
      <bottom style="double">
        <color rgb="FF000000"/>
      </bottom>
      <diagonal/>
    </border>
    <border>
      <left/>
      <right style="thin">
        <color rgb="FF000000"/>
      </right>
      <top style="medium">
        <color rgb="FF000000"/>
      </top>
      <bottom style="double">
        <color rgb="FF000000"/>
      </bottom>
      <diagonal/>
    </border>
    <border>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style="thick">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ck">
        <color rgb="FF000000"/>
      </right>
      <top style="double">
        <color rgb="FF000000"/>
      </top>
      <bottom style="thin">
        <color rgb="FF000000"/>
      </bottom>
      <diagonal/>
    </border>
    <border>
      <left style="thin">
        <color rgb="FF000000"/>
      </left>
      <right style="thick">
        <color rgb="FF000000"/>
      </right>
      <top style="double">
        <color rgb="FF000000"/>
      </top>
      <bottom/>
      <diagonal/>
    </border>
    <border>
      <left/>
      <right style="thin">
        <color rgb="FF000000"/>
      </right>
      <top style="double">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style="thin">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s>
  <cellStyleXfs count="1">
    <xf numFmtId="0" fontId="0" fillId="0" borderId="0"/>
  </cellStyleXfs>
  <cellXfs count="340">
    <xf numFmtId="0" fontId="0" fillId="0" borderId="0" xfId="0" applyFont="1" applyAlignment="1"/>
    <xf numFmtId="0" fontId="1" fillId="0" borderId="1" xfId="0" applyFont="1" applyBorder="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5" fillId="2" borderId="2" xfId="0" applyFont="1" applyFill="1" applyBorder="1" applyAlignment="1">
      <alignment horizontal="left" vertical="top"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top"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8"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0" borderId="2" xfId="0" applyFont="1" applyBorder="1" applyAlignment="1">
      <alignment horizontal="left" vertical="center" wrapText="1"/>
    </xf>
    <xf numFmtId="0" fontId="2" fillId="0" borderId="0" xfId="0" applyFont="1" applyAlignment="1">
      <alignment horizontal="left" vertical="center" wrapText="1"/>
    </xf>
    <xf numFmtId="0" fontId="6" fillId="0" borderId="2" xfId="0" applyFont="1" applyBorder="1" applyAlignment="1">
      <alignment horizontal="left" vertical="top" wrapText="1"/>
    </xf>
    <xf numFmtId="0" fontId="4" fillId="0" borderId="3" xfId="0" applyFont="1" applyBorder="1" applyAlignment="1">
      <alignment horizontal="left" vertical="top" wrapText="1"/>
    </xf>
    <xf numFmtId="0" fontId="6" fillId="0" borderId="1" xfId="0" applyFont="1" applyBorder="1" applyAlignment="1">
      <alignment horizontal="left" vertical="top" wrapText="1"/>
    </xf>
    <xf numFmtId="0" fontId="6" fillId="0" borderId="5" xfId="0" applyFont="1" applyBorder="1" applyAlignment="1">
      <alignment horizontal="left" vertical="top" wrapText="1"/>
    </xf>
    <xf numFmtId="0" fontId="10" fillId="2" borderId="2" xfId="0" applyFont="1" applyFill="1" applyBorder="1" applyAlignment="1">
      <alignment horizontal="left" vertical="center" wrapText="1"/>
    </xf>
    <xf numFmtId="0" fontId="11" fillId="0" borderId="0" xfId="0" applyFont="1" applyAlignment="1">
      <alignment horizontal="left" vertical="center" wrapText="1"/>
    </xf>
    <xf numFmtId="0" fontId="12" fillId="0" borderId="2" xfId="0" applyFont="1" applyBorder="1" applyAlignment="1">
      <alignment horizontal="left" vertical="center" wrapText="1"/>
    </xf>
    <xf numFmtId="0" fontId="5" fillId="3" borderId="2"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0" borderId="1" xfId="0" applyFont="1" applyBorder="1" applyAlignment="1">
      <alignment horizontal="left" vertical="center" wrapText="1"/>
    </xf>
    <xf numFmtId="0" fontId="15" fillId="0" borderId="0" xfId="0" applyFont="1" applyAlignment="1">
      <alignment horizontal="left" vertical="center" wrapText="1"/>
    </xf>
    <xf numFmtId="0" fontId="15"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17" fillId="0" borderId="0" xfId="0" applyFont="1" applyAlignment="1">
      <alignment vertical="center"/>
    </xf>
    <xf numFmtId="0" fontId="18" fillId="0" borderId="0" xfId="0" applyFont="1" applyAlignment="1">
      <alignment horizontal="left" vertical="center"/>
    </xf>
    <xf numFmtId="0" fontId="21" fillId="0" borderId="0" xfId="0" applyFont="1" applyAlignment="1">
      <alignment vertical="center"/>
    </xf>
    <xf numFmtId="0" fontId="23" fillId="4" borderId="15" xfId="0" applyFont="1" applyFill="1" applyBorder="1"/>
    <xf numFmtId="0" fontId="24" fillId="4" borderId="15" xfId="0" applyFont="1" applyFill="1" applyBorder="1"/>
    <xf numFmtId="0" fontId="2" fillId="4" borderId="15" xfId="0" applyFont="1" applyFill="1" applyBorder="1"/>
    <xf numFmtId="0" fontId="2" fillId="4" borderId="15" xfId="0" applyFont="1" applyFill="1" applyBorder="1" applyAlignment="1">
      <alignment wrapText="1"/>
    </xf>
    <xf numFmtId="0" fontId="2" fillId="4" borderId="4" xfId="0" applyFont="1" applyFill="1" applyBorder="1" applyAlignment="1">
      <alignment horizontal="center" wrapText="1"/>
    </xf>
    <xf numFmtId="164" fontId="2" fillId="4" borderId="4" xfId="0" applyNumberFormat="1" applyFont="1" applyFill="1" applyBorder="1" applyAlignment="1">
      <alignment horizontal="right" wrapText="1"/>
    </xf>
    <xf numFmtId="165" fontId="17" fillId="5" borderId="4" xfId="0" applyNumberFormat="1" applyFont="1" applyFill="1" applyBorder="1" applyAlignment="1">
      <alignment horizontal="right"/>
    </xf>
    <xf numFmtId="164" fontId="2" fillId="4" borderId="22" xfId="0" applyNumberFormat="1" applyFont="1" applyFill="1" applyBorder="1" applyAlignment="1">
      <alignment horizontal="right" wrapText="1"/>
    </xf>
    <xf numFmtId="165" fontId="17" fillId="4" borderId="22" xfId="0" applyNumberFormat="1" applyFont="1" applyFill="1" applyBorder="1" applyAlignment="1">
      <alignment horizontal="right"/>
    </xf>
    <xf numFmtId="0" fontId="25" fillId="0" borderId="0" xfId="0" applyFont="1" applyAlignment="1">
      <alignment vertical="center"/>
    </xf>
    <xf numFmtId="0" fontId="17" fillId="0" borderId="0" xfId="0" applyFont="1"/>
    <xf numFmtId="0" fontId="25" fillId="0" borderId="0" xfId="0" applyFont="1" applyAlignment="1">
      <alignment horizontal="left" vertical="center"/>
    </xf>
    <xf numFmtId="0" fontId="27" fillId="5" borderId="2" xfId="0" applyFont="1" applyFill="1" applyBorder="1" applyAlignment="1">
      <alignment horizontal="center"/>
    </xf>
    <xf numFmtId="0" fontId="27" fillId="5" borderId="2" xfId="0" applyFont="1" applyFill="1" applyBorder="1" applyAlignment="1">
      <alignment horizontal="center" vertical="center" wrapText="1"/>
    </xf>
    <xf numFmtId="0" fontId="28" fillId="0" borderId="2" xfId="0" applyFont="1" applyBorder="1"/>
    <xf numFmtId="0" fontId="17" fillId="0" borderId="2" xfId="0" applyFont="1" applyBorder="1" applyAlignment="1">
      <alignment horizontal="left"/>
    </xf>
    <xf numFmtId="164" fontId="17" fillId="0" borderId="2" xfId="0" applyNumberFormat="1" applyFont="1" applyBorder="1"/>
    <xf numFmtId="0" fontId="0" fillId="0" borderId="0" xfId="0" applyFont="1"/>
    <xf numFmtId="164" fontId="17" fillId="3" borderId="2" xfId="0" applyNumberFormat="1" applyFont="1" applyFill="1" applyBorder="1"/>
    <xf numFmtId="0" fontId="17" fillId="0" borderId="2" xfId="0" applyFont="1" applyBorder="1"/>
    <xf numFmtId="164" fontId="17" fillId="5" borderId="2" xfId="0" applyNumberFormat="1" applyFont="1" applyFill="1" applyBorder="1"/>
    <xf numFmtId="164" fontId="17" fillId="0" borderId="0" xfId="0" applyNumberFormat="1" applyFont="1"/>
    <xf numFmtId="0" fontId="17" fillId="0" borderId="3" xfId="0" applyFont="1" applyBorder="1"/>
    <xf numFmtId="0" fontId="27" fillId="5" borderId="26" xfId="0" applyFont="1" applyFill="1" applyBorder="1" applyAlignment="1">
      <alignment horizontal="center"/>
    </xf>
    <xf numFmtId="0" fontId="28" fillId="0" borderId="5" xfId="0" applyFont="1" applyBorder="1"/>
    <xf numFmtId="0" fontId="27" fillId="5" borderId="27" xfId="0" applyFont="1" applyFill="1" applyBorder="1" applyAlignment="1">
      <alignment horizontal="center" vertical="center" wrapText="1"/>
    </xf>
    <xf numFmtId="0" fontId="27" fillId="0" borderId="2" xfId="0" applyFont="1" applyBorder="1"/>
    <xf numFmtId="0" fontId="27" fillId="0" borderId="0" xfId="0" applyFont="1"/>
    <xf numFmtId="0" fontId="25" fillId="4" borderId="15" xfId="0" applyFont="1" applyFill="1" applyBorder="1" applyAlignment="1">
      <alignment vertical="center"/>
    </xf>
    <xf numFmtId="0" fontId="17" fillId="4" borderId="15" xfId="0" applyFont="1" applyFill="1" applyBorder="1"/>
    <xf numFmtId="0" fontId="26" fillId="4" borderId="2" xfId="0" applyFont="1" applyFill="1" applyBorder="1" applyAlignment="1">
      <alignment horizontal="left" vertical="center"/>
    </xf>
    <xf numFmtId="0" fontId="17" fillId="4" borderId="2" xfId="0" applyFont="1" applyFill="1" applyBorder="1" applyAlignment="1">
      <alignment vertical="center"/>
    </xf>
    <xf numFmtId="0" fontId="17" fillId="4" borderId="15" xfId="0" applyFont="1" applyFill="1" applyBorder="1" applyAlignment="1">
      <alignment vertical="center"/>
    </xf>
    <xf numFmtId="0" fontId="17" fillId="4" borderId="15" xfId="0" applyFont="1" applyFill="1" applyBorder="1" applyAlignment="1">
      <alignment horizontal="left" vertical="center"/>
    </xf>
    <xf numFmtId="0" fontId="29" fillId="4" borderId="35"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37"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26" fillId="4" borderId="44" xfId="0" applyFont="1" applyFill="1" applyBorder="1" applyAlignment="1">
      <alignment horizontal="center" vertical="center"/>
    </xf>
    <xf numFmtId="0" fontId="6" fillId="4" borderId="44" xfId="0" applyFont="1" applyFill="1" applyBorder="1" applyAlignment="1">
      <alignment horizontal="left" vertical="center" wrapText="1"/>
    </xf>
    <xf numFmtId="0" fontId="6" fillId="4" borderId="45" xfId="0" applyFont="1" applyFill="1" applyBorder="1" applyAlignment="1">
      <alignment horizontal="center" vertical="center" wrapText="1"/>
    </xf>
    <xf numFmtId="164" fontId="2" fillId="2" borderId="46" xfId="0" applyNumberFormat="1" applyFont="1" applyFill="1" applyBorder="1" applyAlignment="1">
      <alignment horizontal="right" vertical="center" wrapText="1"/>
    </xf>
    <xf numFmtId="164" fontId="2" fillId="4" borderId="47" xfId="0" applyNumberFormat="1" applyFont="1" applyFill="1" applyBorder="1" applyAlignment="1">
      <alignment horizontal="right" vertical="center" wrapText="1"/>
    </xf>
    <xf numFmtId="164" fontId="2" fillId="2" borderId="48" xfId="0" applyNumberFormat="1" applyFont="1" applyFill="1" applyBorder="1" applyAlignment="1">
      <alignment horizontal="right" vertical="center" wrapText="1"/>
    </xf>
    <xf numFmtId="0" fontId="6" fillId="0" borderId="49" xfId="0" applyFont="1" applyBorder="1" applyAlignment="1">
      <alignment horizontal="left" vertical="center" wrapText="1"/>
    </xf>
    <xf numFmtId="0" fontId="26" fillId="4" borderId="50" xfId="0" applyFont="1" applyFill="1" applyBorder="1" applyAlignment="1">
      <alignment horizontal="center" vertical="center"/>
    </xf>
    <xf numFmtId="0" fontId="6" fillId="4" borderId="51" xfId="0" applyFont="1" applyFill="1" applyBorder="1" applyAlignment="1">
      <alignment horizontal="left" vertical="center" wrapText="1"/>
    </xf>
    <xf numFmtId="0" fontId="6" fillId="4" borderId="52" xfId="0" applyFont="1" applyFill="1" applyBorder="1" applyAlignment="1">
      <alignment horizontal="center" vertical="center" wrapText="1"/>
    </xf>
    <xf numFmtId="164" fontId="2" fillId="2" borderId="53" xfId="0" applyNumberFormat="1" applyFont="1" applyFill="1" applyBorder="1" applyAlignment="1">
      <alignment horizontal="right" vertical="center" wrapText="1"/>
    </xf>
    <xf numFmtId="164" fontId="2" fillId="4" borderId="50" xfId="0" applyNumberFormat="1" applyFont="1" applyFill="1" applyBorder="1" applyAlignment="1">
      <alignment horizontal="right" vertical="center" wrapText="1"/>
    </xf>
    <xf numFmtId="164" fontId="2" fillId="2" borderId="54" xfId="0" applyNumberFormat="1" applyFont="1" applyFill="1" applyBorder="1" applyAlignment="1">
      <alignment horizontal="right" vertical="center" wrapText="1"/>
    </xf>
    <xf numFmtId="0" fontId="6" fillId="0" borderId="55" xfId="0" applyFont="1" applyBorder="1" applyAlignment="1">
      <alignment horizontal="left" vertical="center" wrapText="1"/>
    </xf>
    <xf numFmtId="0" fontId="6" fillId="4" borderId="56" xfId="0" applyFont="1" applyFill="1" applyBorder="1" applyAlignment="1">
      <alignment horizontal="left" vertical="center" wrapText="1"/>
    </xf>
    <xf numFmtId="0" fontId="17" fillId="0" borderId="57" xfId="0" applyFont="1" applyBorder="1" applyAlignment="1">
      <alignment horizontal="left" vertical="center" wrapText="1"/>
    </xf>
    <xf numFmtId="0" fontId="26" fillId="4" borderId="56" xfId="0" applyFont="1" applyFill="1" applyBorder="1" applyAlignment="1">
      <alignment horizontal="center" vertical="center"/>
    </xf>
    <xf numFmtId="0" fontId="6" fillId="4" borderId="58" xfId="0" applyFont="1" applyFill="1" applyBorder="1" applyAlignment="1">
      <alignment horizontal="center" vertical="center" wrapText="1"/>
    </xf>
    <xf numFmtId="0" fontId="6" fillId="4" borderId="52" xfId="0" applyFont="1" applyFill="1" applyBorder="1" applyAlignment="1">
      <alignment horizontal="center" vertical="top" wrapText="1"/>
    </xf>
    <xf numFmtId="0" fontId="6" fillId="4" borderId="56" xfId="0" applyFont="1" applyFill="1" applyBorder="1" applyAlignment="1">
      <alignment horizontal="left" vertical="top" wrapText="1"/>
    </xf>
    <xf numFmtId="164" fontId="2" fillId="2" borderId="59" xfId="0" applyNumberFormat="1" applyFont="1" applyFill="1" applyBorder="1" applyAlignment="1">
      <alignment horizontal="right" vertical="center" wrapText="1"/>
    </xf>
    <xf numFmtId="164" fontId="2" fillId="2" borderId="60" xfId="0" applyNumberFormat="1" applyFont="1" applyFill="1" applyBorder="1" applyAlignment="1">
      <alignment horizontal="right" vertical="center" wrapText="1"/>
    </xf>
    <xf numFmtId="0" fontId="17" fillId="4" borderId="2" xfId="0" applyFont="1" applyFill="1" applyBorder="1"/>
    <xf numFmtId="0" fontId="27" fillId="4" borderId="62" xfId="0" applyFont="1" applyFill="1" applyBorder="1" applyAlignment="1">
      <alignment vertical="center" wrapText="1"/>
    </xf>
    <xf numFmtId="164" fontId="2" fillId="5" borderId="63" xfId="0" applyNumberFormat="1" applyFont="1" applyFill="1" applyBorder="1" applyAlignment="1">
      <alignment horizontal="right" vertical="center"/>
    </xf>
    <xf numFmtId="164" fontId="2" fillId="5" borderId="2" xfId="0" applyNumberFormat="1" applyFont="1" applyFill="1" applyBorder="1" applyAlignment="1">
      <alignment horizontal="right" vertical="center"/>
    </xf>
    <xf numFmtId="164" fontId="2" fillId="5" borderId="64" xfId="0" applyNumberFormat="1" applyFont="1" applyFill="1" applyBorder="1" applyAlignment="1">
      <alignment horizontal="right" vertical="center"/>
    </xf>
    <xf numFmtId="0" fontId="30" fillId="4" borderId="26" xfId="0" applyFont="1" applyFill="1" applyBorder="1"/>
    <xf numFmtId="0" fontId="26" fillId="4" borderId="2" xfId="0" applyFont="1" applyFill="1" applyBorder="1"/>
    <xf numFmtId="0" fontId="30" fillId="4" borderId="65" xfId="0" applyFont="1" applyFill="1" applyBorder="1"/>
    <xf numFmtId="0" fontId="29" fillId="4" borderId="15" xfId="0" applyFont="1" applyFill="1" applyBorder="1" applyAlignment="1">
      <alignment horizontal="center" vertical="center" wrapText="1"/>
    </xf>
    <xf numFmtId="0" fontId="29" fillId="4" borderId="70"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0" fillId="4" borderId="2" xfId="0" applyFont="1" applyFill="1" applyBorder="1"/>
    <xf numFmtId="164" fontId="2" fillId="5" borderId="73" xfId="0" applyNumberFormat="1" applyFont="1" applyFill="1" applyBorder="1" applyAlignment="1">
      <alignment vertical="center"/>
    </xf>
    <xf numFmtId="164" fontId="2" fillId="5" borderId="2" xfId="0" applyNumberFormat="1" applyFont="1" applyFill="1" applyBorder="1" applyAlignment="1">
      <alignment vertical="center"/>
    </xf>
    <xf numFmtId="164" fontId="2" fillId="5" borderId="74" xfId="0" applyNumberFormat="1" applyFont="1" applyFill="1" applyBorder="1" applyAlignment="1">
      <alignment vertical="center"/>
    </xf>
    <xf numFmtId="0" fontId="26" fillId="4" borderId="2" xfId="0" applyFont="1" applyFill="1" applyBorder="1" applyAlignment="1">
      <alignment horizontal="center" vertical="center"/>
    </xf>
    <xf numFmtId="164" fontId="2" fillId="4" borderId="63" xfId="0" applyNumberFormat="1" applyFont="1" applyFill="1" applyBorder="1" applyAlignment="1">
      <alignment horizontal="right" vertical="center" wrapText="1"/>
    </xf>
    <xf numFmtId="164" fontId="2" fillId="4" borderId="2" xfId="0" applyNumberFormat="1" applyFont="1" applyFill="1" applyBorder="1" applyAlignment="1">
      <alignment horizontal="right" vertical="center" wrapText="1"/>
    </xf>
    <xf numFmtId="164" fontId="2" fillId="4" borderId="64" xfId="0" applyNumberFormat="1" applyFont="1" applyFill="1" applyBorder="1" applyAlignment="1">
      <alignment horizontal="right" vertical="center" wrapText="1"/>
    </xf>
    <xf numFmtId="164" fontId="2" fillId="4" borderId="15" xfId="0" applyNumberFormat="1" applyFont="1" applyFill="1" applyBorder="1" applyAlignment="1">
      <alignment horizontal="right" vertical="center" wrapText="1"/>
    </xf>
    <xf numFmtId="10" fontId="2" fillId="4" borderId="63" xfId="0" applyNumberFormat="1" applyFont="1" applyFill="1" applyBorder="1" applyAlignment="1">
      <alignment horizontal="right" vertical="center" wrapText="1"/>
    </xf>
    <xf numFmtId="10" fontId="2" fillId="4" borderId="2" xfId="0" applyNumberFormat="1" applyFont="1" applyFill="1" applyBorder="1" applyAlignment="1">
      <alignment horizontal="right" vertical="center" wrapText="1"/>
    </xf>
    <xf numFmtId="10" fontId="2" fillId="4" borderId="64" xfId="0" applyNumberFormat="1" applyFont="1" applyFill="1" applyBorder="1" applyAlignment="1">
      <alignment horizontal="right" vertical="center" wrapText="1"/>
    </xf>
    <xf numFmtId="10" fontId="2" fillId="4" borderId="15" xfId="0" applyNumberFormat="1" applyFont="1" applyFill="1" applyBorder="1" applyAlignment="1">
      <alignment horizontal="right" vertical="center" wrapText="1"/>
    </xf>
    <xf numFmtId="0" fontId="2" fillId="4" borderId="62" xfId="0" applyFont="1" applyFill="1" applyBorder="1" applyAlignment="1">
      <alignment horizontal="left" vertical="center"/>
    </xf>
    <xf numFmtId="0" fontId="2" fillId="4" borderId="2" xfId="0" applyFont="1" applyFill="1" applyBorder="1" applyAlignment="1">
      <alignment horizontal="left" vertical="center"/>
    </xf>
    <xf numFmtId="0" fontId="2" fillId="4" borderId="65" xfId="0" applyFont="1" applyFill="1" applyBorder="1" applyAlignment="1">
      <alignment horizontal="left" vertical="center"/>
    </xf>
    <xf numFmtId="0" fontId="17" fillId="4" borderId="2" xfId="0" applyFont="1" applyFill="1" applyBorder="1" applyAlignment="1">
      <alignment horizontal="center"/>
    </xf>
    <xf numFmtId="164" fontId="4" fillId="5" borderId="63" xfId="0" applyNumberFormat="1" applyFont="1" applyFill="1" applyBorder="1" applyAlignment="1">
      <alignment vertical="center"/>
    </xf>
    <xf numFmtId="164" fontId="4" fillId="5" borderId="64" xfId="0" applyNumberFormat="1" applyFont="1" applyFill="1" applyBorder="1" applyAlignment="1">
      <alignment vertical="center"/>
    </xf>
    <xf numFmtId="164" fontId="4" fillId="5" borderId="2" xfId="0" applyNumberFormat="1" applyFont="1" applyFill="1" applyBorder="1" applyAlignment="1">
      <alignment vertical="center"/>
    </xf>
    <xf numFmtId="0" fontId="27" fillId="4" borderId="15" xfId="0" applyFont="1" applyFill="1" applyBorder="1" applyAlignment="1">
      <alignment horizontal="left"/>
    </xf>
    <xf numFmtId="0" fontId="4" fillId="4" borderId="15" xfId="0" applyFont="1" applyFill="1" applyBorder="1"/>
    <xf numFmtId="0" fontId="27" fillId="4" borderId="15" xfId="0" applyFont="1" applyFill="1" applyBorder="1"/>
    <xf numFmtId="0" fontId="4" fillId="4" borderId="2" xfId="0" applyFont="1" applyFill="1" applyBorder="1" applyAlignment="1">
      <alignment horizontal="center" vertical="center"/>
    </xf>
    <xf numFmtId="0" fontId="4" fillId="0" borderId="2" xfId="0" applyFont="1" applyBorder="1" applyAlignment="1">
      <alignment horizontal="center" vertical="center" wrapText="1"/>
    </xf>
    <xf numFmtId="164" fontId="2" fillId="5" borderId="2" xfId="0" applyNumberFormat="1" applyFont="1" applyFill="1" applyBorder="1"/>
    <xf numFmtId="0" fontId="2" fillId="0" borderId="2" xfId="0" applyFont="1" applyBorder="1" applyAlignment="1">
      <alignment wrapText="1"/>
    </xf>
    <xf numFmtId="0" fontId="17" fillId="0" borderId="0" xfId="0" applyFont="1" applyAlignment="1">
      <alignment horizontal="left" vertical="center"/>
    </xf>
    <xf numFmtId="0" fontId="2" fillId="0" borderId="0" xfId="0" applyFont="1"/>
    <xf numFmtId="0" fontId="2" fillId="5" borderId="15" xfId="0" applyFont="1" applyFill="1" applyBorder="1"/>
    <xf numFmtId="0" fontId="29" fillId="6" borderId="35" xfId="0" applyFont="1" applyFill="1" applyBorder="1" applyAlignment="1">
      <alignment horizontal="center" vertical="center" wrapText="1"/>
    </xf>
    <xf numFmtId="0" fontId="32" fillId="6" borderId="43" xfId="0" applyFont="1" applyFill="1" applyBorder="1" applyAlignment="1">
      <alignment horizontal="center" vertical="center" wrapText="1"/>
    </xf>
    <xf numFmtId="0" fontId="32" fillId="5" borderId="43" xfId="0" applyFont="1" applyFill="1" applyBorder="1" applyAlignment="1">
      <alignment horizontal="center" vertical="center" wrapText="1"/>
    </xf>
    <xf numFmtId="0" fontId="32" fillId="6" borderId="78" xfId="0" applyFont="1" applyFill="1" applyBorder="1" applyAlignment="1">
      <alignment horizontal="center" vertical="center" wrapText="1"/>
    </xf>
    <xf numFmtId="0" fontId="26" fillId="0" borderId="49" xfId="0" applyFont="1" applyBorder="1" applyAlignment="1">
      <alignment horizontal="center" vertical="center"/>
    </xf>
    <xf numFmtId="0" fontId="33" fillId="0" borderId="49" xfId="0" applyFont="1" applyBorder="1" applyAlignment="1">
      <alignment vertical="center" wrapText="1"/>
    </xf>
    <xf numFmtId="0" fontId="6" fillId="0" borderId="80" xfId="0" applyFont="1" applyBorder="1" applyAlignment="1">
      <alignment horizontal="center" vertical="center" wrapText="1"/>
    </xf>
    <xf numFmtId="164" fontId="4" fillId="0" borderId="57" xfId="0" applyNumberFormat="1" applyFont="1" applyBorder="1" applyAlignment="1">
      <alignment horizontal="right" vertical="center" wrapText="1"/>
    </xf>
    <xf numFmtId="164" fontId="4" fillId="0" borderId="81" xfId="0" applyNumberFormat="1" applyFont="1" applyBorder="1" applyAlignment="1">
      <alignment horizontal="right" vertical="center" wrapText="1"/>
    </xf>
    <xf numFmtId="164" fontId="4" fillId="0" borderId="82" xfId="0" applyNumberFormat="1" applyFont="1" applyBorder="1" applyAlignment="1">
      <alignment horizontal="right" vertical="center" wrapText="1"/>
    </xf>
    <xf numFmtId="0" fontId="26" fillId="0" borderId="50" xfId="0" applyFont="1" applyBorder="1" applyAlignment="1">
      <alignment horizontal="center" vertical="center"/>
    </xf>
    <xf numFmtId="0" fontId="33" fillId="0" borderId="83" xfId="0" applyFont="1" applyBorder="1" applyAlignment="1">
      <alignment vertical="center" wrapText="1"/>
    </xf>
    <xf numFmtId="0" fontId="6" fillId="0" borderId="84" xfId="0" applyFont="1" applyBorder="1" applyAlignment="1">
      <alignment horizontal="center" vertical="center" wrapText="1"/>
    </xf>
    <xf numFmtId="164" fontId="4" fillId="0" borderId="47" xfId="0" applyNumberFormat="1" applyFont="1" applyBorder="1" applyAlignment="1">
      <alignment horizontal="right" vertical="center" wrapText="1"/>
    </xf>
    <xf numFmtId="164" fontId="4" fillId="0" borderId="85" xfId="0" applyNumberFormat="1" applyFont="1" applyBorder="1" applyAlignment="1">
      <alignment horizontal="right" vertical="center" wrapText="1"/>
    </xf>
    <xf numFmtId="164" fontId="4" fillId="0" borderId="86" xfId="0" applyNumberFormat="1" applyFont="1" applyBorder="1" applyAlignment="1">
      <alignment horizontal="right" vertical="center" wrapText="1"/>
    </xf>
    <xf numFmtId="164" fontId="4" fillId="0" borderId="50" xfId="0" applyNumberFormat="1" applyFont="1" applyBorder="1" applyAlignment="1">
      <alignment horizontal="right" vertical="center" wrapText="1"/>
    </xf>
    <xf numFmtId="164" fontId="4" fillId="0" borderId="87" xfId="0" applyNumberFormat="1" applyFont="1" applyBorder="1" applyAlignment="1">
      <alignment horizontal="right" vertical="center" wrapText="1"/>
    </xf>
    <xf numFmtId="164" fontId="4" fillId="0" borderId="83" xfId="0" applyNumberFormat="1" applyFont="1" applyBorder="1" applyAlignment="1">
      <alignment horizontal="right" vertical="center" wrapText="1"/>
    </xf>
    <xf numFmtId="0" fontId="6" fillId="0" borderId="83" xfId="0" applyFont="1" applyBorder="1" applyAlignment="1">
      <alignment vertical="center" wrapText="1"/>
    </xf>
    <xf numFmtId="164" fontId="2" fillId="0" borderId="55" xfId="0" applyNumberFormat="1" applyFont="1" applyBorder="1" applyAlignment="1">
      <alignment horizontal="right" vertical="center" wrapText="1"/>
    </xf>
    <xf numFmtId="164" fontId="2" fillId="0" borderId="88" xfId="0" applyNumberFormat="1" applyFont="1" applyBorder="1" applyAlignment="1">
      <alignment horizontal="right" vertical="center" wrapText="1"/>
    </xf>
    <xf numFmtId="164" fontId="2" fillId="0" borderId="89" xfId="0" applyNumberFormat="1" applyFont="1" applyBorder="1" applyAlignment="1">
      <alignment horizontal="right" vertical="center" wrapText="1"/>
    </xf>
    <xf numFmtId="164" fontId="4" fillId="0" borderId="55" xfId="0" applyNumberFormat="1" applyFont="1" applyBorder="1" applyAlignment="1">
      <alignment horizontal="right" vertical="center" wrapText="1"/>
    </xf>
    <xf numFmtId="164" fontId="4" fillId="0" borderId="89" xfId="0" applyNumberFormat="1" applyFont="1" applyBorder="1" applyAlignment="1">
      <alignment horizontal="right" vertical="center" wrapText="1"/>
    </xf>
    <xf numFmtId="164" fontId="2" fillId="5" borderId="90" xfId="0" applyNumberFormat="1" applyFont="1" applyFill="1" applyBorder="1" applyAlignment="1">
      <alignment horizontal="right" vertical="center"/>
    </xf>
    <xf numFmtId="0" fontId="34" fillId="0" borderId="0" xfId="0" applyFont="1" applyAlignment="1">
      <alignment horizontal="left" vertical="center"/>
    </xf>
    <xf numFmtId="0" fontId="34" fillId="0" borderId="0" xfId="0" applyFont="1"/>
    <xf numFmtId="0" fontId="1" fillId="0" borderId="0" xfId="0" applyFont="1" applyAlignment="1">
      <alignment horizontal="left"/>
    </xf>
    <xf numFmtId="0" fontId="2" fillId="0" borderId="97" xfId="0" applyFont="1" applyBorder="1" applyAlignment="1">
      <alignment horizontal="left"/>
    </xf>
    <xf numFmtId="164" fontId="2" fillId="2" borderId="98" xfId="0" applyNumberFormat="1" applyFont="1" applyFill="1" applyBorder="1" applyAlignment="1">
      <alignment horizontal="right" vertical="center" wrapText="1"/>
    </xf>
    <xf numFmtId="164" fontId="2" fillId="0" borderId="99" xfId="0" applyNumberFormat="1" applyFont="1" applyBorder="1" applyAlignment="1">
      <alignment horizontal="right" wrapText="1"/>
    </xf>
    <xf numFmtId="165" fontId="17" fillId="2" borderId="2" xfId="0" applyNumberFormat="1" applyFont="1" applyFill="1" applyBorder="1" applyAlignment="1">
      <alignment horizontal="right"/>
    </xf>
    <xf numFmtId="164" fontId="2" fillId="0" borderId="97" xfId="0" applyNumberFormat="1" applyFont="1" applyBorder="1" applyAlignment="1">
      <alignment horizontal="right" wrapText="1"/>
    </xf>
    <xf numFmtId="164" fontId="2" fillId="2" borderId="73" xfId="0" applyNumberFormat="1" applyFont="1" applyFill="1" applyBorder="1" applyAlignment="1">
      <alignment horizontal="right" wrapText="1"/>
    </xf>
    <xf numFmtId="164" fontId="17" fillId="2" borderId="15" xfId="0" applyNumberFormat="1" applyFont="1" applyFill="1" applyBorder="1" applyAlignment="1">
      <alignment horizontal="right" vertical="center"/>
    </xf>
    <xf numFmtId="0" fontId="35" fillId="2" borderId="15" xfId="0" applyFont="1" applyFill="1" applyBorder="1" applyAlignment="1">
      <alignment horizontal="left" vertical="center"/>
    </xf>
    <xf numFmtId="0" fontId="2" fillId="0" borderId="100" xfId="0" applyFont="1" applyBorder="1" applyAlignment="1">
      <alignment horizontal="left"/>
    </xf>
    <xf numFmtId="164" fontId="2" fillId="2" borderId="101" xfId="0" applyNumberFormat="1" applyFont="1" applyFill="1" applyBorder="1" applyAlignment="1">
      <alignment vertical="center"/>
    </xf>
    <xf numFmtId="164" fontId="2" fillId="2" borderId="63" xfId="0" applyNumberFormat="1" applyFont="1" applyFill="1" applyBorder="1" applyAlignment="1">
      <alignment horizontal="right" wrapText="1"/>
    </xf>
    <xf numFmtId="0" fontId="2" fillId="0" borderId="102" xfId="0" applyFont="1" applyBorder="1" applyAlignment="1">
      <alignment horizontal="left"/>
    </xf>
    <xf numFmtId="165" fontId="17" fillId="2" borderId="26" xfId="0" applyNumberFormat="1" applyFont="1" applyFill="1" applyBorder="1" applyAlignment="1">
      <alignment horizontal="right"/>
    </xf>
    <xf numFmtId="164" fontId="2" fillId="2" borderId="103" xfId="0" applyNumberFormat="1" applyFont="1" applyFill="1" applyBorder="1" applyAlignment="1">
      <alignment horizontal="right" wrapText="1"/>
    </xf>
    <xf numFmtId="0" fontId="2" fillId="0" borderId="8" xfId="0" applyFont="1" applyBorder="1" applyAlignment="1">
      <alignment horizontal="left"/>
    </xf>
    <xf numFmtId="164" fontId="2" fillId="2" borderId="4" xfId="0" applyNumberFormat="1" applyFont="1" applyFill="1" applyBorder="1" applyAlignment="1">
      <alignment vertical="center"/>
    </xf>
    <xf numFmtId="165" fontId="27" fillId="2" borderId="4" xfId="0" applyNumberFormat="1" applyFont="1" applyFill="1" applyBorder="1" applyAlignment="1">
      <alignment horizontal="right"/>
    </xf>
    <xf numFmtId="164" fontId="2" fillId="2" borderId="70" xfId="0" applyNumberFormat="1" applyFont="1" applyFill="1" applyBorder="1" applyAlignment="1">
      <alignment vertical="center"/>
    </xf>
    <xf numFmtId="164" fontId="2" fillId="2" borderId="4" xfId="0" applyNumberFormat="1" applyFont="1" applyFill="1" applyBorder="1" applyAlignment="1">
      <alignment horizontal="right" vertical="center"/>
    </xf>
    <xf numFmtId="164" fontId="2" fillId="2" borderId="101" xfId="0" applyNumberFormat="1" applyFont="1" applyFill="1" applyBorder="1" applyAlignment="1">
      <alignment horizontal="right" vertical="center"/>
    </xf>
    <xf numFmtId="164" fontId="17" fillId="0" borderId="0" xfId="0" applyNumberFormat="1" applyFont="1" applyAlignment="1">
      <alignment horizontal="left" vertical="center"/>
    </xf>
    <xf numFmtId="0" fontId="17" fillId="0" borderId="0" xfId="0" applyFont="1" applyAlignment="1"/>
    <xf numFmtId="0" fontId="24" fillId="0" borderId="0" xfId="0" applyFont="1"/>
    <xf numFmtId="0" fontId="2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0" fontId="26" fillId="0" borderId="0" xfId="0" applyFont="1" applyAlignment="1">
      <alignment vertical="center"/>
    </xf>
    <xf numFmtId="0" fontId="37" fillId="0" borderId="0" xfId="0" applyFont="1" applyAlignment="1">
      <alignment vertical="center"/>
    </xf>
    <xf numFmtId="0" fontId="27" fillId="5" borderId="2" xfId="0" applyFont="1" applyFill="1" applyBorder="1" applyAlignment="1">
      <alignment horizontal="center" vertical="center"/>
    </xf>
    <xf numFmtId="0" fontId="17" fillId="4" borderId="108" xfId="0" applyFont="1" applyFill="1" applyBorder="1" applyAlignment="1">
      <alignment horizontal="left" vertical="center"/>
    </xf>
    <xf numFmtId="164" fontId="17" fillId="4" borderId="27" xfId="0" applyNumberFormat="1" applyFont="1" applyFill="1" applyBorder="1" applyAlignment="1">
      <alignment horizontal="right" vertical="center"/>
    </xf>
    <xf numFmtId="164" fontId="17" fillId="5" borderId="27" xfId="0" applyNumberFormat="1" applyFont="1" applyFill="1" applyBorder="1" applyAlignment="1">
      <alignment horizontal="right" vertical="center"/>
    </xf>
    <xf numFmtId="164" fontId="17" fillId="5" borderId="109" xfId="0" applyNumberFormat="1" applyFont="1" applyFill="1" applyBorder="1" applyAlignment="1">
      <alignment horizontal="right" vertical="center"/>
    </xf>
    <xf numFmtId="164" fontId="27" fillId="5" borderId="90" xfId="0" applyNumberFormat="1" applyFont="1" applyFill="1" applyBorder="1" applyAlignment="1">
      <alignment vertical="center"/>
    </xf>
    <xf numFmtId="0" fontId="17" fillId="4" borderId="63" xfId="0" applyFont="1" applyFill="1" applyBorder="1" applyAlignment="1">
      <alignment horizontal="left" vertical="center" wrapText="1"/>
    </xf>
    <xf numFmtId="164" fontId="17" fillId="4" borderId="2" xfId="0" applyNumberFormat="1" applyFont="1" applyFill="1" applyBorder="1" applyAlignment="1">
      <alignment horizontal="right" vertical="center"/>
    </xf>
    <xf numFmtId="164" fontId="17" fillId="5" borderId="2" xfId="0" applyNumberFormat="1" applyFont="1" applyFill="1" applyBorder="1" applyAlignment="1">
      <alignment horizontal="right" vertical="center"/>
    </xf>
    <xf numFmtId="164" fontId="17" fillId="5" borderId="65" xfId="0" applyNumberFormat="1" applyFont="1" applyFill="1" applyBorder="1" applyAlignment="1">
      <alignment horizontal="right" vertical="center"/>
    </xf>
    <xf numFmtId="0" fontId="17" fillId="4" borderId="110" xfId="0" applyFont="1" applyFill="1" applyBorder="1" applyAlignment="1">
      <alignment vertical="center" wrapText="1"/>
    </xf>
    <xf numFmtId="164" fontId="17" fillId="7" borderId="2" xfId="0" applyNumberFormat="1" applyFont="1" applyFill="1" applyBorder="1" applyAlignment="1">
      <alignment horizontal="right" vertical="center"/>
    </xf>
    <xf numFmtId="164" fontId="17" fillId="7" borderId="65" xfId="0" applyNumberFormat="1" applyFont="1" applyFill="1" applyBorder="1" applyAlignment="1">
      <alignment horizontal="right" vertical="center"/>
    </xf>
    <xf numFmtId="0" fontId="27" fillId="4" borderId="103" xfId="0" applyFont="1" applyFill="1" applyBorder="1" applyAlignment="1">
      <alignment vertical="center"/>
    </xf>
    <xf numFmtId="164" fontId="27" fillId="5" borderId="111" xfId="0" applyNumberFormat="1" applyFont="1" applyFill="1" applyBorder="1" applyAlignment="1">
      <alignment horizontal="right" vertical="center"/>
    </xf>
    <xf numFmtId="0" fontId="27" fillId="5" borderId="4" xfId="0" applyFont="1" applyFill="1" applyBorder="1" applyAlignment="1">
      <alignment horizontal="center" vertical="center"/>
    </xf>
    <xf numFmtId="0" fontId="17" fillId="0" borderId="101" xfId="0" applyFont="1" applyBorder="1" applyAlignment="1">
      <alignment vertical="center"/>
    </xf>
    <xf numFmtId="0" fontId="17" fillId="4" borderId="15" xfId="0" applyFont="1" applyFill="1" applyBorder="1" applyAlignment="1">
      <alignment horizontal="left" vertical="center" wrapText="1"/>
    </xf>
    <xf numFmtId="0" fontId="17" fillId="5" borderId="101" xfId="0" applyFont="1" applyFill="1" applyBorder="1" applyAlignment="1">
      <alignment vertical="center"/>
    </xf>
    <xf numFmtId="0" fontId="17" fillId="0" borderId="126" xfId="0" applyFont="1" applyBorder="1"/>
    <xf numFmtId="0" fontId="19" fillId="0" borderId="0" xfId="0" applyFont="1" applyAlignment="1">
      <alignment horizontal="left" vertical="center"/>
    </xf>
    <xf numFmtId="0" fontId="0" fillId="0" borderId="0" xfId="0" applyFont="1" applyAlignment="1"/>
    <xf numFmtId="0" fontId="16" fillId="0" borderId="0" xfId="0" applyFont="1" applyAlignment="1">
      <alignment horizontal="left" vertical="center"/>
    </xf>
    <xf numFmtId="0" fontId="18" fillId="0" borderId="0" xfId="0" applyFont="1" applyAlignment="1">
      <alignment horizontal="left" vertical="center"/>
    </xf>
    <xf numFmtId="0" fontId="19" fillId="0" borderId="8" xfId="0" applyFont="1" applyBorder="1" applyAlignment="1">
      <alignment horizontal="left" vertical="center"/>
    </xf>
    <xf numFmtId="0" fontId="20" fillId="0" borderId="9" xfId="0" applyFont="1" applyBorder="1"/>
    <xf numFmtId="0" fontId="20" fillId="0" borderId="10" xfId="0" applyFont="1" applyBorder="1"/>
    <xf numFmtId="0" fontId="20" fillId="0" borderId="11" xfId="0" applyFont="1" applyBorder="1"/>
    <xf numFmtId="49" fontId="21" fillId="0" borderId="12" xfId="0" quotePrefix="1" applyNumberFormat="1" applyFont="1" applyBorder="1" applyAlignment="1">
      <alignment horizontal="left" vertical="center"/>
    </xf>
    <xf numFmtId="0" fontId="20" fillId="0" borderId="13" xfId="0" applyFont="1" applyBorder="1"/>
    <xf numFmtId="0" fontId="20" fillId="0" borderId="14" xfId="0" applyFont="1" applyBorder="1"/>
    <xf numFmtId="0" fontId="19" fillId="0" borderId="0" xfId="0" applyFont="1" applyAlignment="1">
      <alignment horizontal="right" vertical="center"/>
    </xf>
    <xf numFmtId="0" fontId="21" fillId="0" borderId="8" xfId="0" applyFont="1" applyBorder="1" applyAlignment="1">
      <alignment horizontal="left" vertical="center"/>
    </xf>
    <xf numFmtId="0" fontId="22" fillId="0" borderId="8" xfId="0" applyFont="1" applyBorder="1" applyAlignment="1">
      <alignment horizontal="left" vertical="center"/>
    </xf>
    <xf numFmtId="0" fontId="26" fillId="4" borderId="19" xfId="0" applyFont="1" applyFill="1" applyBorder="1" applyAlignment="1">
      <alignment horizontal="center" wrapText="1"/>
    </xf>
    <xf numFmtId="0" fontId="20" fillId="0" borderId="20" xfId="0" applyFont="1" applyBorder="1"/>
    <xf numFmtId="0" fontId="20" fillId="0" borderId="21" xfId="0" applyFont="1" applyBorder="1"/>
    <xf numFmtId="0" fontId="2" fillId="4" borderId="8" xfId="0" applyFont="1" applyFill="1" applyBorder="1" applyAlignment="1">
      <alignment horizontal="center" wrapText="1"/>
    </xf>
    <xf numFmtId="0" fontId="25" fillId="4" borderId="16" xfId="0" applyFont="1" applyFill="1" applyBorder="1" applyAlignment="1">
      <alignment horizontal="left" vertical="center" wrapText="1"/>
    </xf>
    <xf numFmtId="0" fontId="20" fillId="0" borderId="17" xfId="0" applyFont="1" applyBorder="1"/>
    <xf numFmtId="0" fontId="20" fillId="0" borderId="18" xfId="0" applyFont="1" applyBorder="1"/>
    <xf numFmtId="0" fontId="3" fillId="4" borderId="8" xfId="0" applyFont="1" applyFill="1" applyBorder="1" applyAlignment="1">
      <alignment horizontal="left" vertical="center" wrapText="1"/>
    </xf>
    <xf numFmtId="0" fontId="25" fillId="0" borderId="0" xfId="0" applyFont="1" applyAlignment="1">
      <alignment horizontal="left" vertical="center"/>
    </xf>
    <xf numFmtId="0" fontId="2" fillId="0" borderId="23" xfId="0" applyFont="1" applyBorder="1" applyAlignment="1">
      <alignment horizontal="left" vertical="center" wrapText="1"/>
    </xf>
    <xf numFmtId="0" fontId="20" fillId="0" borderId="24" xfId="0" applyFont="1" applyBorder="1"/>
    <xf numFmtId="0" fontId="20" fillId="0" borderId="25" xfId="0" applyFont="1" applyBorder="1"/>
    <xf numFmtId="0" fontId="27" fillId="5" borderId="3" xfId="0" applyFont="1" applyFill="1" applyBorder="1" applyAlignment="1">
      <alignment horizontal="center" vertical="center"/>
    </xf>
    <xf numFmtId="0" fontId="20" fillId="0" borderId="5" xfId="0" applyFont="1" applyBorder="1"/>
    <xf numFmtId="0" fontId="28" fillId="0" borderId="23" xfId="0" applyFont="1" applyBorder="1" applyAlignment="1">
      <alignment horizontal="center"/>
    </xf>
    <xf numFmtId="0" fontId="17" fillId="4" borderId="16" xfId="0" applyFont="1" applyFill="1" applyBorder="1"/>
    <xf numFmtId="0" fontId="2" fillId="4" borderId="23" xfId="0" applyFont="1" applyFill="1" applyBorder="1" applyAlignment="1">
      <alignment horizontal="left" vertical="center"/>
    </xf>
    <xf numFmtId="0" fontId="20" fillId="0" borderId="77" xfId="0" applyFont="1" applyBorder="1"/>
    <xf numFmtId="0" fontId="20" fillId="0" borderId="76" xfId="0" applyFont="1" applyBorder="1"/>
    <xf numFmtId="0" fontId="3" fillId="4" borderId="75" xfId="0" applyFont="1" applyFill="1" applyBorder="1" applyAlignment="1">
      <alignment horizontal="left" vertical="center"/>
    </xf>
    <xf numFmtId="0" fontId="27" fillId="4" borderId="16" xfId="0" applyFont="1" applyFill="1" applyBorder="1" applyAlignment="1">
      <alignment horizontal="left"/>
    </xf>
    <xf numFmtId="0" fontId="4" fillId="4" borderId="23" xfId="0" applyFont="1" applyFill="1" applyBorder="1" applyAlignment="1">
      <alignment horizontal="center" vertical="center"/>
    </xf>
    <xf numFmtId="0" fontId="4" fillId="0" borderId="23" xfId="0" applyFont="1" applyBorder="1" applyAlignment="1">
      <alignment horizontal="center"/>
    </xf>
    <xf numFmtId="0" fontId="4" fillId="4" borderId="68" xfId="0" applyFont="1" applyFill="1" applyBorder="1" applyAlignment="1">
      <alignment horizontal="left"/>
    </xf>
    <xf numFmtId="0" fontId="20" fillId="0" borderId="69" xfId="0" applyFont="1" applyBorder="1"/>
    <xf numFmtId="0" fontId="4" fillId="4" borderId="71" xfId="0" applyFont="1" applyFill="1" applyBorder="1" applyAlignment="1">
      <alignment horizontal="left" vertical="center"/>
    </xf>
    <xf numFmtId="0" fontId="20" fillId="0" borderId="72" xfId="0" applyFont="1" applyBorder="1"/>
    <xf numFmtId="0" fontId="2" fillId="4" borderId="75" xfId="0" applyFont="1" applyFill="1" applyBorder="1" applyAlignment="1">
      <alignment horizontal="left" vertical="center"/>
    </xf>
    <xf numFmtId="0" fontId="26" fillId="4" borderId="61" xfId="0" applyFont="1" applyFill="1" applyBorder="1" applyAlignment="1">
      <alignment horizontal="center" vertical="top"/>
    </xf>
    <xf numFmtId="0" fontId="17" fillId="4" borderId="16" xfId="0" applyFont="1" applyFill="1" applyBorder="1" applyAlignment="1">
      <alignment horizontal="center" vertical="top" wrapText="1"/>
    </xf>
    <xf numFmtId="0" fontId="4" fillId="4" borderId="61" xfId="0" applyFont="1" applyFill="1" applyBorder="1" applyAlignment="1">
      <alignment horizontal="left" vertical="top" wrapText="1"/>
    </xf>
    <xf numFmtId="0" fontId="29" fillId="4" borderId="8"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7" fillId="4" borderId="66" xfId="0" applyFont="1" applyFill="1" applyBorder="1" applyAlignment="1">
      <alignment horizontal="center"/>
    </xf>
    <xf numFmtId="0" fontId="20" fillId="0" borderId="67" xfId="0" applyFont="1" applyBorder="1"/>
    <xf numFmtId="0" fontId="29" fillId="4" borderId="38" xfId="0" applyFont="1" applyFill="1" applyBorder="1" applyAlignment="1">
      <alignment horizontal="center" vertical="center" wrapText="1"/>
    </xf>
    <xf numFmtId="0" fontId="20" fillId="0" borderId="36" xfId="0" applyFont="1" applyBorder="1"/>
    <xf numFmtId="0" fontId="29" fillId="4" borderId="33" xfId="0" applyFont="1" applyFill="1" applyBorder="1" applyAlignment="1">
      <alignment horizontal="center" vertical="center" wrapText="1"/>
    </xf>
    <xf numFmtId="0" fontId="20" fillId="0" borderId="34" xfId="0" applyFont="1" applyBorder="1"/>
    <xf numFmtId="0" fontId="20" fillId="0" borderId="42" xfId="0" applyFont="1" applyBorder="1"/>
    <xf numFmtId="0" fontId="29" fillId="4" borderId="39" xfId="0" applyFont="1" applyFill="1" applyBorder="1" applyAlignment="1">
      <alignment horizontal="center" vertical="center" wrapText="1"/>
    </xf>
    <xf numFmtId="0" fontId="20" fillId="0" borderId="40" xfId="0" applyFont="1" applyBorder="1"/>
    <xf numFmtId="0" fontId="29" fillId="4" borderId="41" xfId="0" applyFont="1" applyFill="1" applyBorder="1" applyAlignment="1">
      <alignment horizontal="center" vertical="center" wrapText="1"/>
    </xf>
    <xf numFmtId="0" fontId="25" fillId="4" borderId="16" xfId="0" applyFont="1" applyFill="1" applyBorder="1" applyAlignment="1">
      <alignment horizontal="left" vertical="center"/>
    </xf>
    <xf numFmtId="0" fontId="2" fillId="4" borderId="28" xfId="0" applyFont="1" applyFill="1" applyBorder="1" applyAlignment="1">
      <alignment horizontal="left" vertical="center" wrapText="1"/>
    </xf>
    <xf numFmtId="0" fontId="20" fillId="0" borderId="29" xfId="0" applyFont="1" applyBorder="1"/>
    <xf numFmtId="0" fontId="20" fillId="0" borderId="30" xfId="0" applyFont="1" applyBorder="1"/>
    <xf numFmtId="0" fontId="20" fillId="0" borderId="31" xfId="0" applyFont="1" applyBorder="1"/>
    <xf numFmtId="0" fontId="20" fillId="0" borderId="32" xfId="0" applyFont="1" applyBorder="1"/>
    <xf numFmtId="0" fontId="4" fillId="4" borderId="33" xfId="0" applyFont="1" applyFill="1" applyBorder="1" applyAlignment="1">
      <alignment horizontal="center" vertical="center" wrapText="1"/>
    </xf>
    <xf numFmtId="0" fontId="17" fillId="0" borderId="0" xfId="0" applyFont="1" applyAlignment="1">
      <alignment horizontal="left"/>
    </xf>
    <xf numFmtId="0" fontId="7" fillId="0" borderId="0" xfId="0" applyFont="1" applyAlignment="1">
      <alignment horizontal="left" vertical="center" wrapText="1"/>
    </xf>
    <xf numFmtId="0" fontId="27" fillId="5" borderId="33"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33" xfId="0" applyFont="1" applyFill="1" applyBorder="1" applyAlignment="1">
      <alignment horizontal="center" vertical="center" wrapText="1"/>
    </xf>
    <xf numFmtId="0" fontId="20" fillId="0" borderId="79" xfId="0" applyFont="1" applyBorder="1"/>
    <xf numFmtId="0" fontId="4" fillId="6" borderId="33" xfId="0" applyFont="1" applyFill="1" applyBorder="1" applyAlignment="1">
      <alignment horizontal="center" vertical="center" wrapText="1"/>
    </xf>
    <xf numFmtId="0" fontId="29" fillId="6" borderId="38"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27" fillId="0" borderId="104" xfId="0" applyFont="1" applyBorder="1" applyAlignment="1">
      <alignment horizontal="center" vertical="center"/>
    </xf>
    <xf numFmtId="0" fontId="20" fillId="0" borderId="96" xfId="0" applyFont="1" applyBorder="1"/>
    <xf numFmtId="0" fontId="27" fillId="0" borderId="12" xfId="0" applyFont="1" applyBorder="1" applyAlignment="1">
      <alignment horizontal="center" vertical="center"/>
    </xf>
    <xf numFmtId="0" fontId="4" fillId="0" borderId="34" xfId="0" applyFont="1" applyBorder="1" applyAlignment="1">
      <alignment horizontal="center" vertical="center" wrapText="1"/>
    </xf>
    <xf numFmtId="0" fontId="4"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20" fillId="0" borderId="95" xfId="0" applyFont="1" applyBorder="1"/>
    <xf numFmtId="0" fontId="4" fillId="0" borderId="23" xfId="0" applyFont="1" applyBorder="1" applyAlignment="1">
      <alignment horizontal="center" vertical="center" wrapText="1"/>
    </xf>
    <xf numFmtId="0" fontId="4" fillId="0" borderId="93" xfId="0" applyFont="1" applyBorder="1" applyAlignment="1">
      <alignment horizontal="center" vertical="center" wrapText="1"/>
    </xf>
    <xf numFmtId="0" fontId="20" fillId="0" borderId="93" xfId="0" applyFont="1" applyBorder="1"/>
    <xf numFmtId="0" fontId="20" fillId="0" borderId="12" xfId="0" applyFont="1" applyBorder="1"/>
    <xf numFmtId="0" fontId="27" fillId="0" borderId="95" xfId="0" applyFont="1" applyBorder="1" applyAlignment="1">
      <alignment horizontal="center" vertical="center"/>
    </xf>
    <xf numFmtId="0" fontId="27" fillId="0" borderId="13" xfId="0" applyFont="1" applyBorder="1" applyAlignment="1">
      <alignment horizontal="center" vertical="center"/>
    </xf>
    <xf numFmtId="0" fontId="15" fillId="0" borderId="91" xfId="0" applyFont="1" applyBorder="1" applyAlignment="1">
      <alignment horizontal="left" vertical="center" wrapText="1"/>
    </xf>
    <xf numFmtId="0" fontId="4" fillId="3" borderId="92" xfId="0" applyFont="1" applyFill="1" applyBorder="1" applyAlignment="1">
      <alignment horizontal="left" vertical="center" wrapText="1"/>
    </xf>
    <xf numFmtId="0" fontId="1" fillId="0" borderId="93" xfId="0" applyFont="1" applyBorder="1" applyAlignment="1">
      <alignment horizontal="left"/>
    </xf>
    <xf numFmtId="0" fontId="36" fillId="0" borderId="0" xfId="0" applyFont="1" applyAlignment="1">
      <alignment horizontal="left" vertical="center" wrapText="1"/>
    </xf>
    <xf numFmtId="0" fontId="17" fillId="0" borderId="95" xfId="0" applyFont="1" applyBorder="1" applyAlignment="1">
      <alignment horizontal="center"/>
    </xf>
    <xf numFmtId="0" fontId="2" fillId="0" borderId="95" xfId="0" applyFont="1" applyBorder="1" applyAlignment="1">
      <alignment horizontal="center"/>
    </xf>
    <xf numFmtId="0" fontId="17" fillId="4" borderId="68" xfId="0" applyFont="1" applyFill="1" applyBorder="1" applyAlignment="1">
      <alignment horizontal="left" vertical="center" wrapText="1"/>
    </xf>
    <xf numFmtId="0" fontId="20" fillId="0" borderId="125" xfId="0" applyFont="1" applyBorder="1"/>
    <xf numFmtId="0" fontId="44" fillId="4" borderId="127" xfId="0" applyFont="1" applyFill="1" applyBorder="1" applyAlignment="1">
      <alignment horizontal="left" vertical="center"/>
    </xf>
    <xf numFmtId="0" fontId="17" fillId="4" borderId="100" xfId="0" applyFont="1" applyFill="1" applyBorder="1" applyAlignment="1">
      <alignment horizontal="left" vertical="center" wrapText="1"/>
    </xf>
    <xf numFmtId="0" fontId="40" fillId="4" borderId="75" xfId="0" applyFont="1" applyFill="1" applyBorder="1" applyAlignment="1">
      <alignment horizontal="left" vertical="center"/>
    </xf>
    <xf numFmtId="0" fontId="17" fillId="4" borderId="16" xfId="0" applyFont="1" applyFill="1" applyBorder="1" applyAlignment="1">
      <alignment horizontal="left" vertical="center" wrapText="1"/>
    </xf>
    <xf numFmtId="0" fontId="41" fillId="4" borderId="75" xfId="0" applyFont="1" applyFill="1" applyBorder="1" applyAlignment="1">
      <alignment horizontal="left" vertical="center"/>
    </xf>
    <xf numFmtId="0" fontId="27" fillId="0" borderId="112" xfId="0" applyFont="1" applyBorder="1" applyAlignment="1">
      <alignment horizontal="center" vertical="center"/>
    </xf>
    <xf numFmtId="0" fontId="27" fillId="5" borderId="66" xfId="0" applyFont="1" applyFill="1" applyBorder="1" applyAlignment="1">
      <alignment horizontal="center" vertical="center"/>
    </xf>
    <xf numFmtId="0" fontId="20" fillId="0" borderId="105" xfId="0" applyFont="1" applyBorder="1"/>
    <xf numFmtId="0" fontId="27" fillId="5" borderId="118" xfId="0" applyFont="1" applyFill="1" applyBorder="1" applyAlignment="1">
      <alignment horizontal="center" vertical="center"/>
    </xf>
    <xf numFmtId="0" fontId="20" fillId="0" borderId="119" xfId="0" applyFont="1" applyBorder="1"/>
    <xf numFmtId="0" fontId="27" fillId="5" borderId="114" xfId="0" applyFont="1" applyFill="1" applyBorder="1" applyAlignment="1">
      <alignment horizontal="center" vertical="center"/>
    </xf>
    <xf numFmtId="0" fontId="20" fillId="0" borderId="117" xfId="0" applyFont="1" applyBorder="1"/>
    <xf numFmtId="0" fontId="39" fillId="4" borderId="71" xfId="0" applyFont="1" applyFill="1" applyBorder="1" applyAlignment="1">
      <alignment horizontal="left" vertical="center"/>
    </xf>
    <xf numFmtId="0" fontId="20" fillId="0" borderId="122" xfId="0" applyFont="1" applyBorder="1"/>
    <xf numFmtId="0" fontId="20" fillId="0" borderId="123" xfId="0" applyFont="1" applyBorder="1"/>
    <xf numFmtId="0" fontId="17" fillId="4" borderId="124" xfId="0" applyFont="1" applyFill="1" applyBorder="1" applyAlignment="1">
      <alignment horizontal="left" vertical="center" wrapText="1"/>
    </xf>
    <xf numFmtId="0" fontId="27" fillId="5" borderId="23" xfId="0" applyFont="1" applyFill="1" applyBorder="1" applyAlignment="1">
      <alignment horizontal="center" vertical="center"/>
    </xf>
    <xf numFmtId="0" fontId="27" fillId="6" borderId="8" xfId="0" applyFont="1" applyFill="1" applyBorder="1" applyAlignment="1">
      <alignment horizontal="left" vertical="center"/>
    </xf>
    <xf numFmtId="14" fontId="27" fillId="6" borderId="38" xfId="0" applyNumberFormat="1" applyFont="1" applyFill="1" applyBorder="1" applyAlignment="1">
      <alignment horizontal="center" vertical="center"/>
    </xf>
    <xf numFmtId="0" fontId="17" fillId="0" borderId="97" xfId="0" applyFont="1" applyBorder="1" applyAlignment="1">
      <alignment horizontal="left" vertical="center"/>
    </xf>
    <xf numFmtId="0" fontId="20" fillId="0" borderId="120" xfId="0" applyFont="1" applyBorder="1"/>
    <xf numFmtId="0" fontId="20" fillId="0" borderId="121" xfId="0" applyFont="1" applyBorder="1"/>
    <xf numFmtId="0" fontId="38" fillId="4" borderId="71" xfId="0" applyFont="1" applyFill="1" applyBorder="1" applyAlignment="1">
      <alignment horizontal="left" vertical="center"/>
    </xf>
    <xf numFmtId="0" fontId="27" fillId="5" borderId="113" xfId="0" applyFont="1" applyFill="1" applyBorder="1" applyAlignment="1">
      <alignment horizontal="center" vertical="center"/>
    </xf>
    <xf numFmtId="0" fontId="20" fillId="0" borderId="115" xfId="0" applyFont="1" applyBorder="1"/>
    <xf numFmtId="0" fontId="20" fillId="0" borderId="116" xfId="0" applyFont="1" applyBorder="1"/>
    <xf numFmtId="0" fontId="26" fillId="0" borderId="66" xfId="0" applyFont="1" applyBorder="1" applyAlignment="1">
      <alignment horizontal="center" vertical="center"/>
    </xf>
    <xf numFmtId="0" fontId="27" fillId="5" borderId="100" xfId="0" applyFont="1" applyFill="1" applyBorder="1" applyAlignment="1">
      <alignment horizontal="center" vertical="center"/>
    </xf>
    <xf numFmtId="0" fontId="27" fillId="5" borderId="106" xfId="0" applyFont="1" applyFill="1" applyBorder="1" applyAlignment="1">
      <alignment horizontal="center" vertical="center"/>
    </xf>
    <xf numFmtId="0" fontId="20" fillId="0" borderId="107" xfId="0" applyFont="1" applyBorder="1"/>
    <xf numFmtId="0" fontId="43" fillId="0" borderId="24" xfId="0" applyFont="1" applyBorder="1" applyAlignment="1">
      <alignment horizontal="left" vertical="center"/>
    </xf>
    <xf numFmtId="0" fontId="17" fillId="4" borderId="100" xfId="0" applyFont="1" applyFill="1" applyBorder="1" applyAlignment="1">
      <alignment horizontal="left" vertical="center"/>
    </xf>
    <xf numFmtId="0" fontId="17" fillId="0" borderId="100" xfId="0" applyFont="1" applyBorder="1" applyAlignment="1">
      <alignment horizontal="left" vertical="center"/>
    </xf>
    <xf numFmtId="0" fontId="17" fillId="5" borderId="75" xfId="0" applyFont="1" applyFill="1" applyBorder="1" applyAlignment="1">
      <alignment horizontal="left" vertical="center"/>
    </xf>
    <xf numFmtId="0" fontId="42" fillId="4" borderId="75"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ennifer.latour@cnu.ed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1" TargetMode="External"/><Relationship Id="rId3" Type="http://schemas.openxmlformats.org/officeDocument/2006/relationships/hyperlink" Target="http://leg1.state.va.us/cgi-bin/legp504.exe?000+cod+23-7.4" TargetMode="External"/><Relationship Id="rId7"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7" Type="http://schemas.openxmlformats.org/officeDocument/2006/relationships/hyperlink" Target="http://leg1.state.va.us/cgi-bin/legp504.exe?000+cod+23-7.4C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38.54"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www.ed.gov/policy/highered/leg/hea08/index.html" TargetMode="External"/><Relationship Id="rId11" Type="http://schemas.openxmlformats.org/officeDocument/2006/relationships/hyperlink" Target="http://leg1.state.va.us/cgi-bin/legp504.exe?000+cod+23-7.4C2"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53125" defaultRowHeight="15" customHeight="1" x14ac:dyDescent="0.25"/>
  <cols>
    <col min="1" max="1" width="190.36328125" customWidth="1"/>
    <col min="2" max="2" width="19" customWidth="1"/>
    <col min="3" max="26" width="164.453125" customWidth="1"/>
  </cols>
  <sheetData>
    <row r="1" spans="1:26" ht="21" customHeight="1" x14ac:dyDescent="0.25">
      <c r="A1" s="1" t="s">
        <v>0</v>
      </c>
      <c r="B1" s="2"/>
      <c r="C1" s="2"/>
      <c r="D1" s="2"/>
      <c r="E1" s="2"/>
      <c r="F1" s="2"/>
      <c r="G1" s="2"/>
      <c r="H1" s="2"/>
      <c r="I1" s="2"/>
      <c r="J1" s="2"/>
      <c r="K1" s="2"/>
      <c r="L1" s="2"/>
      <c r="M1" s="2"/>
      <c r="N1" s="2"/>
      <c r="O1" s="2"/>
      <c r="P1" s="2"/>
      <c r="Q1" s="2"/>
      <c r="R1" s="2"/>
      <c r="S1" s="2"/>
      <c r="T1" s="2"/>
      <c r="U1" s="2"/>
      <c r="V1" s="2"/>
      <c r="W1" s="2"/>
      <c r="X1" s="2"/>
      <c r="Y1" s="2"/>
      <c r="Z1" s="2"/>
    </row>
    <row r="2" spans="1:26" ht="21" customHeight="1" x14ac:dyDescent="0.25">
      <c r="A2" s="1" t="s">
        <v>1</v>
      </c>
      <c r="B2" s="2"/>
      <c r="C2" s="2"/>
      <c r="D2" s="2"/>
      <c r="E2" s="2"/>
      <c r="F2" s="2"/>
      <c r="G2" s="2"/>
      <c r="H2" s="2"/>
      <c r="I2" s="2"/>
      <c r="J2" s="2"/>
      <c r="K2" s="2"/>
      <c r="L2" s="2"/>
      <c r="M2" s="2"/>
      <c r="N2" s="2"/>
      <c r="O2" s="2"/>
      <c r="P2" s="2"/>
      <c r="Q2" s="2"/>
      <c r="R2" s="2"/>
      <c r="S2" s="2"/>
      <c r="T2" s="2"/>
      <c r="U2" s="2"/>
      <c r="V2" s="2"/>
      <c r="W2" s="2"/>
      <c r="X2" s="2"/>
      <c r="Y2" s="2"/>
      <c r="Z2" s="2"/>
    </row>
    <row r="3" spans="1:26" ht="21" customHeight="1" x14ac:dyDescent="0.25">
      <c r="A3" s="3" t="s">
        <v>2</v>
      </c>
      <c r="B3" s="2"/>
      <c r="C3" s="2"/>
      <c r="D3" s="2"/>
      <c r="E3" s="2"/>
      <c r="F3" s="2"/>
      <c r="G3" s="2"/>
      <c r="H3" s="2"/>
      <c r="I3" s="2"/>
      <c r="J3" s="2"/>
      <c r="K3" s="2"/>
      <c r="L3" s="2"/>
      <c r="M3" s="2"/>
      <c r="N3" s="2"/>
      <c r="O3" s="2"/>
      <c r="P3" s="2"/>
      <c r="Q3" s="2"/>
      <c r="R3" s="2"/>
      <c r="S3" s="2"/>
      <c r="T3" s="2"/>
      <c r="U3" s="2"/>
      <c r="V3" s="2"/>
      <c r="W3" s="2"/>
      <c r="X3" s="2"/>
      <c r="Y3" s="2"/>
      <c r="Z3" s="2"/>
    </row>
    <row r="4" spans="1:26" ht="16.5" customHeight="1" x14ac:dyDescent="0.25">
      <c r="A4" s="4"/>
      <c r="B4" s="2"/>
      <c r="C4" s="2"/>
      <c r="D4" s="2"/>
      <c r="E4" s="2"/>
      <c r="F4" s="2"/>
      <c r="G4" s="2"/>
      <c r="H4" s="2"/>
      <c r="I4" s="2"/>
      <c r="J4" s="2"/>
      <c r="K4" s="2"/>
      <c r="L4" s="2"/>
      <c r="M4" s="2"/>
      <c r="N4" s="2"/>
      <c r="O4" s="2"/>
      <c r="P4" s="2"/>
      <c r="Q4" s="2"/>
      <c r="R4" s="2"/>
      <c r="S4" s="2"/>
      <c r="T4" s="2"/>
      <c r="U4" s="2"/>
      <c r="V4" s="2"/>
      <c r="W4" s="2"/>
      <c r="X4" s="2"/>
      <c r="Y4" s="2"/>
      <c r="Z4" s="2"/>
    </row>
    <row r="5" spans="1:26" ht="21" customHeight="1" x14ac:dyDescent="0.25">
      <c r="A5" s="5" t="s">
        <v>3</v>
      </c>
      <c r="B5" s="2"/>
      <c r="C5" s="2"/>
      <c r="D5" s="2"/>
      <c r="E5" s="2"/>
      <c r="F5" s="2"/>
      <c r="G5" s="2"/>
      <c r="H5" s="2"/>
      <c r="I5" s="2"/>
      <c r="J5" s="2"/>
      <c r="K5" s="2"/>
      <c r="L5" s="2"/>
      <c r="M5" s="2"/>
      <c r="N5" s="2"/>
      <c r="O5" s="2"/>
      <c r="P5" s="2"/>
      <c r="Q5" s="2"/>
      <c r="R5" s="2"/>
      <c r="S5" s="2"/>
      <c r="T5" s="2"/>
      <c r="U5" s="2"/>
      <c r="V5" s="2"/>
      <c r="W5" s="2"/>
      <c r="X5" s="2"/>
      <c r="Y5" s="2"/>
      <c r="Z5" s="2"/>
    </row>
    <row r="6" spans="1:26" ht="92.25" customHeight="1" x14ac:dyDescent="0.25">
      <c r="A6" s="6" t="s">
        <v>4</v>
      </c>
      <c r="B6" s="7"/>
      <c r="C6" s="7"/>
      <c r="D6" s="7"/>
      <c r="E6" s="7"/>
      <c r="F6" s="7"/>
      <c r="G6" s="7"/>
      <c r="H6" s="7"/>
      <c r="I6" s="7"/>
      <c r="J6" s="7"/>
      <c r="K6" s="7"/>
      <c r="L6" s="7"/>
      <c r="M6" s="7"/>
      <c r="N6" s="7"/>
      <c r="O6" s="7"/>
      <c r="P6" s="7"/>
      <c r="Q6" s="7"/>
      <c r="R6" s="7"/>
      <c r="S6" s="7"/>
      <c r="T6" s="7"/>
      <c r="U6" s="7"/>
      <c r="V6" s="7"/>
      <c r="W6" s="7"/>
      <c r="X6" s="7"/>
      <c r="Y6" s="7"/>
      <c r="Z6" s="7"/>
    </row>
    <row r="7" spans="1:26" ht="21" customHeight="1" x14ac:dyDescent="0.25">
      <c r="A7" s="5" t="s">
        <v>5</v>
      </c>
      <c r="B7" s="8"/>
      <c r="C7" s="8"/>
      <c r="D7" s="8"/>
      <c r="E7" s="8"/>
      <c r="F7" s="8"/>
      <c r="G7" s="8"/>
      <c r="H7" s="8"/>
      <c r="I7" s="8"/>
      <c r="J7" s="8"/>
      <c r="K7" s="8"/>
      <c r="L7" s="8"/>
      <c r="M7" s="8"/>
      <c r="N7" s="8"/>
      <c r="O7" s="8"/>
      <c r="P7" s="8"/>
      <c r="Q7" s="8"/>
      <c r="R7" s="8"/>
      <c r="S7" s="8"/>
      <c r="T7" s="8"/>
      <c r="U7" s="8"/>
      <c r="V7" s="8"/>
      <c r="W7" s="8"/>
      <c r="X7" s="8"/>
      <c r="Y7" s="8"/>
      <c r="Z7" s="8"/>
    </row>
    <row r="8" spans="1:26" ht="75" customHeight="1" x14ac:dyDescent="0.25">
      <c r="A8" s="9" t="s">
        <v>6</v>
      </c>
      <c r="B8" s="7"/>
      <c r="C8" s="7"/>
      <c r="D8" s="7"/>
      <c r="E8" s="7"/>
      <c r="F8" s="7"/>
      <c r="G8" s="7"/>
      <c r="H8" s="7"/>
      <c r="I8" s="7"/>
      <c r="J8" s="7"/>
      <c r="K8" s="7"/>
      <c r="L8" s="7"/>
      <c r="M8" s="7"/>
      <c r="N8" s="7"/>
      <c r="O8" s="7"/>
      <c r="P8" s="7"/>
      <c r="Q8" s="7"/>
      <c r="R8" s="7"/>
      <c r="S8" s="7"/>
      <c r="T8" s="7"/>
      <c r="U8" s="7"/>
      <c r="V8" s="7"/>
      <c r="W8" s="7"/>
      <c r="X8" s="7"/>
      <c r="Y8" s="7"/>
      <c r="Z8" s="7"/>
    </row>
    <row r="9" spans="1:26" ht="61.5" customHeight="1" x14ac:dyDescent="0.25">
      <c r="A9" s="10" t="s">
        <v>7</v>
      </c>
      <c r="B9" s="7"/>
      <c r="C9" s="7"/>
      <c r="D9" s="7"/>
      <c r="E9" s="7"/>
      <c r="F9" s="7"/>
      <c r="G9" s="7"/>
      <c r="H9" s="7"/>
      <c r="I9" s="7"/>
      <c r="J9" s="7"/>
      <c r="K9" s="7"/>
      <c r="L9" s="7"/>
      <c r="M9" s="7"/>
      <c r="N9" s="7"/>
      <c r="O9" s="7"/>
      <c r="P9" s="7"/>
      <c r="Q9" s="7"/>
      <c r="R9" s="7"/>
      <c r="S9" s="7"/>
      <c r="T9" s="7"/>
      <c r="U9" s="7"/>
      <c r="V9" s="7"/>
      <c r="W9" s="7"/>
      <c r="X9" s="7"/>
      <c r="Y9" s="7"/>
      <c r="Z9" s="7"/>
    </row>
    <row r="10" spans="1:26" ht="33" customHeight="1" x14ac:dyDescent="0.25">
      <c r="A10" s="11" t="s">
        <v>8</v>
      </c>
      <c r="B10" s="7"/>
      <c r="C10" s="7"/>
      <c r="D10" s="7"/>
      <c r="E10" s="7"/>
      <c r="F10" s="7"/>
      <c r="G10" s="7"/>
      <c r="H10" s="7"/>
      <c r="I10" s="7"/>
      <c r="J10" s="7"/>
      <c r="K10" s="7"/>
      <c r="L10" s="7"/>
      <c r="M10" s="7"/>
      <c r="N10" s="7"/>
      <c r="O10" s="7"/>
      <c r="P10" s="7"/>
      <c r="Q10" s="7"/>
      <c r="R10" s="7"/>
      <c r="S10" s="7"/>
      <c r="T10" s="7"/>
      <c r="U10" s="7"/>
      <c r="V10" s="7"/>
      <c r="W10" s="7"/>
      <c r="X10" s="7"/>
      <c r="Y10" s="7"/>
      <c r="Z10" s="7"/>
    </row>
    <row r="11" spans="1:26" ht="23.25" customHeight="1" x14ac:dyDescent="0.25">
      <c r="A11" s="12" t="s">
        <v>9</v>
      </c>
      <c r="B11" s="7"/>
      <c r="C11" s="7"/>
      <c r="D11" s="7"/>
      <c r="E11" s="7"/>
      <c r="F11" s="7"/>
      <c r="G11" s="7"/>
      <c r="H11" s="7"/>
      <c r="I11" s="7"/>
      <c r="J11" s="7"/>
      <c r="K11" s="7"/>
      <c r="L11" s="7"/>
      <c r="M11" s="7"/>
      <c r="N11" s="7"/>
      <c r="O11" s="7"/>
      <c r="P11" s="7"/>
      <c r="Q11" s="7"/>
      <c r="R11" s="7"/>
      <c r="S11" s="7"/>
      <c r="T11" s="7"/>
      <c r="U11" s="7"/>
      <c r="V11" s="7"/>
      <c r="W11" s="7"/>
      <c r="X11" s="7"/>
      <c r="Y11" s="7"/>
      <c r="Z11" s="7"/>
    </row>
    <row r="12" spans="1:26" ht="57" customHeight="1" x14ac:dyDescent="0.25">
      <c r="A12" s="13" t="s">
        <v>10</v>
      </c>
      <c r="B12" s="7"/>
      <c r="C12" s="7"/>
      <c r="D12" s="7"/>
      <c r="E12" s="7"/>
      <c r="F12" s="7"/>
      <c r="G12" s="7"/>
      <c r="H12" s="7"/>
      <c r="I12" s="7"/>
      <c r="J12" s="7"/>
      <c r="K12" s="7"/>
      <c r="L12" s="7"/>
      <c r="M12" s="7"/>
      <c r="N12" s="7"/>
      <c r="O12" s="7"/>
      <c r="P12" s="7"/>
      <c r="Q12" s="7"/>
      <c r="R12" s="7"/>
      <c r="S12" s="7"/>
      <c r="T12" s="7"/>
      <c r="U12" s="7"/>
      <c r="V12" s="7"/>
      <c r="W12" s="7"/>
      <c r="X12" s="7"/>
      <c r="Y12" s="7"/>
      <c r="Z12" s="7"/>
    </row>
    <row r="13" spans="1:26" ht="21" customHeight="1" x14ac:dyDescent="0.25">
      <c r="A13" s="12" t="s">
        <v>11</v>
      </c>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ht="60.75" customHeight="1" x14ac:dyDescent="0.25">
      <c r="A14" s="13" t="s">
        <v>12</v>
      </c>
      <c r="B14" s="7"/>
      <c r="C14" s="7"/>
      <c r="D14" s="7"/>
      <c r="E14" s="7"/>
      <c r="F14" s="7"/>
      <c r="G14" s="7"/>
      <c r="H14" s="7"/>
      <c r="I14" s="7"/>
      <c r="J14" s="7"/>
      <c r="K14" s="7"/>
      <c r="L14" s="7"/>
      <c r="M14" s="7"/>
      <c r="N14" s="7"/>
      <c r="O14" s="7"/>
      <c r="P14" s="7"/>
      <c r="Q14" s="7"/>
      <c r="R14" s="7"/>
      <c r="S14" s="7"/>
      <c r="T14" s="7"/>
      <c r="U14" s="7"/>
      <c r="V14" s="7"/>
      <c r="W14" s="7"/>
      <c r="X14" s="7"/>
      <c r="Y14" s="7"/>
      <c r="Z14" s="7"/>
    </row>
    <row r="15" spans="1:26" ht="21" customHeight="1" x14ac:dyDescent="0.25">
      <c r="A15" s="12" t="s">
        <v>13</v>
      </c>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63.5" customHeight="1" x14ac:dyDescent="0.25">
      <c r="A16" s="9" t="s">
        <v>14</v>
      </c>
      <c r="B16" s="7"/>
      <c r="C16" s="7"/>
      <c r="D16" s="7"/>
      <c r="E16" s="7"/>
      <c r="F16" s="7"/>
      <c r="G16" s="7"/>
      <c r="H16" s="7"/>
      <c r="I16" s="7"/>
      <c r="J16" s="7"/>
      <c r="K16" s="7"/>
      <c r="L16" s="7"/>
      <c r="M16" s="7"/>
      <c r="N16" s="7"/>
      <c r="O16" s="7"/>
      <c r="P16" s="7"/>
      <c r="Q16" s="7"/>
      <c r="R16" s="7"/>
      <c r="S16" s="7"/>
      <c r="T16" s="7"/>
      <c r="U16" s="7"/>
      <c r="V16" s="7"/>
      <c r="W16" s="7"/>
      <c r="X16" s="7"/>
      <c r="Y16" s="7"/>
      <c r="Z16" s="7"/>
    </row>
    <row r="17" spans="1:26" ht="37.5" customHeight="1" x14ac:dyDescent="0.25">
      <c r="A17" s="15" t="s">
        <v>15</v>
      </c>
      <c r="B17" s="7"/>
      <c r="C17" s="7"/>
      <c r="D17" s="7"/>
      <c r="E17" s="7"/>
      <c r="F17" s="7"/>
      <c r="G17" s="7"/>
      <c r="H17" s="7"/>
      <c r="I17" s="7"/>
      <c r="J17" s="7"/>
      <c r="K17" s="7"/>
      <c r="L17" s="7"/>
      <c r="M17" s="7"/>
      <c r="N17" s="7"/>
      <c r="O17" s="7"/>
      <c r="P17" s="7"/>
      <c r="Q17" s="7"/>
      <c r="R17" s="7"/>
      <c r="S17" s="7"/>
      <c r="T17" s="7"/>
      <c r="U17" s="7"/>
      <c r="V17" s="7"/>
      <c r="W17" s="7"/>
      <c r="X17" s="7"/>
      <c r="Y17" s="7"/>
      <c r="Z17" s="7"/>
    </row>
    <row r="18" spans="1:26" ht="39.75" customHeight="1" x14ac:dyDescent="0.25">
      <c r="A18" s="16" t="s">
        <v>16</v>
      </c>
      <c r="B18" s="7"/>
      <c r="C18" s="7"/>
      <c r="D18" s="7"/>
      <c r="E18" s="7"/>
      <c r="F18" s="7"/>
      <c r="G18" s="7"/>
      <c r="H18" s="7"/>
      <c r="I18" s="7"/>
      <c r="J18" s="7"/>
      <c r="K18" s="7"/>
      <c r="L18" s="7"/>
      <c r="M18" s="7"/>
      <c r="N18" s="7"/>
      <c r="O18" s="7"/>
      <c r="P18" s="7"/>
      <c r="Q18" s="7"/>
      <c r="R18" s="7"/>
      <c r="S18" s="7"/>
      <c r="T18" s="7"/>
      <c r="U18" s="7"/>
      <c r="V18" s="7"/>
      <c r="W18" s="7"/>
      <c r="X18" s="7"/>
      <c r="Y18" s="7"/>
      <c r="Z18" s="7"/>
    </row>
    <row r="19" spans="1:26" ht="21" customHeight="1" x14ac:dyDescent="0.25">
      <c r="A19" s="17" t="s">
        <v>17</v>
      </c>
      <c r="B19" s="7"/>
      <c r="C19" s="7"/>
      <c r="D19" s="7"/>
      <c r="E19" s="7"/>
      <c r="F19" s="7"/>
      <c r="G19" s="7"/>
      <c r="H19" s="7"/>
      <c r="I19" s="7"/>
      <c r="J19" s="7"/>
      <c r="K19" s="7"/>
      <c r="L19" s="7"/>
      <c r="M19" s="7"/>
      <c r="N19" s="7"/>
      <c r="O19" s="7"/>
      <c r="P19" s="7"/>
      <c r="Q19" s="7"/>
      <c r="R19" s="7"/>
      <c r="S19" s="7"/>
      <c r="T19" s="7"/>
      <c r="U19" s="7"/>
      <c r="V19" s="7"/>
      <c r="W19" s="7"/>
      <c r="X19" s="7"/>
      <c r="Y19" s="7"/>
      <c r="Z19" s="7"/>
    </row>
    <row r="20" spans="1:26" ht="21" customHeight="1" x14ac:dyDescent="0.25">
      <c r="A20" s="17" t="s">
        <v>18</v>
      </c>
      <c r="B20" s="7"/>
      <c r="C20" s="7"/>
      <c r="D20" s="7"/>
      <c r="E20" s="7"/>
      <c r="F20" s="7"/>
      <c r="G20" s="7"/>
      <c r="H20" s="7"/>
      <c r="I20" s="7"/>
      <c r="J20" s="7"/>
      <c r="K20" s="7"/>
      <c r="L20" s="7"/>
      <c r="M20" s="7"/>
      <c r="N20" s="7"/>
      <c r="O20" s="7"/>
      <c r="P20" s="7"/>
      <c r="Q20" s="7"/>
      <c r="R20" s="7"/>
      <c r="S20" s="7"/>
      <c r="T20" s="7"/>
      <c r="U20" s="7"/>
      <c r="V20" s="7"/>
      <c r="W20" s="7"/>
      <c r="X20" s="7"/>
      <c r="Y20" s="7"/>
      <c r="Z20" s="7"/>
    </row>
    <row r="21" spans="1:26" ht="21" customHeight="1" x14ac:dyDescent="0.25">
      <c r="A21" s="18" t="s">
        <v>19</v>
      </c>
      <c r="B21" s="7"/>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x14ac:dyDescent="0.25">
      <c r="A22" s="6" t="s">
        <v>20</v>
      </c>
      <c r="B22" s="7"/>
      <c r="C22" s="7"/>
      <c r="D22" s="7"/>
      <c r="E22" s="7"/>
      <c r="F22" s="7"/>
      <c r="G22" s="7"/>
      <c r="H22" s="7"/>
      <c r="I22" s="7"/>
      <c r="J22" s="7"/>
      <c r="K22" s="7"/>
      <c r="L22" s="7"/>
      <c r="M22" s="7"/>
      <c r="N22" s="7"/>
      <c r="O22" s="7"/>
      <c r="P22" s="7"/>
      <c r="Q22" s="7"/>
      <c r="R22" s="7"/>
      <c r="S22" s="7"/>
      <c r="T22" s="7"/>
      <c r="U22" s="7"/>
      <c r="V22" s="7"/>
      <c r="W22" s="7"/>
      <c r="X22" s="7"/>
      <c r="Y22" s="7"/>
      <c r="Z22" s="7"/>
    </row>
    <row r="23" spans="1:26" ht="21" customHeight="1" x14ac:dyDescent="0.25">
      <c r="A23" s="12" t="s">
        <v>21</v>
      </c>
      <c r="B23" s="7"/>
      <c r="C23" s="7"/>
      <c r="D23" s="7"/>
      <c r="E23" s="7"/>
      <c r="F23" s="7"/>
      <c r="G23" s="7"/>
      <c r="H23" s="7"/>
      <c r="I23" s="7"/>
      <c r="J23" s="7"/>
      <c r="K23" s="7"/>
      <c r="L23" s="7"/>
      <c r="M23" s="7"/>
      <c r="N23" s="7"/>
      <c r="O23" s="7"/>
      <c r="P23" s="7"/>
      <c r="Q23" s="7"/>
      <c r="R23" s="7"/>
      <c r="S23" s="7"/>
      <c r="T23" s="7"/>
      <c r="U23" s="7"/>
      <c r="V23" s="7"/>
      <c r="W23" s="7"/>
      <c r="X23" s="7"/>
      <c r="Y23" s="7"/>
      <c r="Z23" s="7"/>
    </row>
    <row r="24" spans="1:26" ht="70.5" customHeight="1" x14ac:dyDescent="0.25">
      <c r="A24" s="13" t="s">
        <v>22</v>
      </c>
      <c r="B24" s="7"/>
      <c r="C24" s="7"/>
      <c r="D24" s="7"/>
      <c r="E24" s="7"/>
      <c r="F24" s="7"/>
      <c r="G24" s="7"/>
      <c r="H24" s="7"/>
      <c r="I24" s="7"/>
      <c r="J24" s="7"/>
      <c r="K24" s="7"/>
      <c r="L24" s="7"/>
      <c r="M24" s="7"/>
      <c r="N24" s="7"/>
      <c r="O24" s="7"/>
      <c r="P24" s="7"/>
      <c r="Q24" s="7"/>
      <c r="R24" s="7"/>
      <c r="S24" s="7"/>
      <c r="T24" s="7"/>
      <c r="U24" s="7"/>
      <c r="V24" s="7"/>
      <c r="W24" s="7"/>
      <c r="X24" s="7"/>
      <c r="Y24" s="7"/>
      <c r="Z24" s="7"/>
    </row>
    <row r="25" spans="1:26" ht="21" customHeight="1" x14ac:dyDescent="0.25">
      <c r="A25" s="19" t="s">
        <v>23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97.5" customHeight="1" x14ac:dyDescent="0.25">
      <c r="A26" s="21" t="s">
        <v>24</v>
      </c>
      <c r="B26" s="7"/>
      <c r="C26" s="7"/>
      <c r="D26" s="7"/>
      <c r="E26" s="7"/>
      <c r="F26" s="7"/>
      <c r="G26" s="7"/>
      <c r="H26" s="7"/>
      <c r="I26" s="7"/>
      <c r="J26" s="7"/>
      <c r="K26" s="7"/>
      <c r="L26" s="7"/>
      <c r="M26" s="7"/>
      <c r="N26" s="7"/>
      <c r="O26" s="7"/>
      <c r="P26" s="7"/>
      <c r="Q26" s="7"/>
      <c r="R26" s="7"/>
      <c r="S26" s="7"/>
      <c r="T26" s="7"/>
      <c r="U26" s="7"/>
      <c r="V26" s="7"/>
      <c r="W26" s="7"/>
      <c r="X26" s="7"/>
      <c r="Y26" s="7"/>
      <c r="Z26" s="7"/>
    </row>
    <row r="27" spans="1:26" ht="21" customHeight="1" x14ac:dyDescent="0.25">
      <c r="A27" s="12" t="s">
        <v>25</v>
      </c>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38.25" customHeight="1" x14ac:dyDescent="0.25">
      <c r="A28" s="13" t="s">
        <v>26</v>
      </c>
      <c r="B28" s="7"/>
      <c r="C28" s="7"/>
      <c r="D28" s="7"/>
      <c r="E28" s="7"/>
      <c r="F28" s="7"/>
      <c r="G28" s="7"/>
      <c r="H28" s="7"/>
      <c r="I28" s="7"/>
      <c r="J28" s="7"/>
      <c r="K28" s="7"/>
      <c r="L28" s="7"/>
      <c r="M28" s="7"/>
      <c r="N28" s="7"/>
      <c r="O28" s="7"/>
      <c r="P28" s="7"/>
      <c r="Q28" s="7"/>
      <c r="R28" s="7"/>
      <c r="S28" s="7"/>
      <c r="T28" s="7"/>
      <c r="U28" s="7"/>
      <c r="V28" s="7"/>
      <c r="W28" s="7"/>
      <c r="X28" s="7"/>
      <c r="Y28" s="7"/>
      <c r="Z28" s="7"/>
    </row>
    <row r="29" spans="1:26" ht="69" customHeight="1" x14ac:dyDescent="0.25">
      <c r="A29" s="13" t="s">
        <v>27</v>
      </c>
      <c r="B29" s="7"/>
      <c r="C29" s="7"/>
      <c r="D29" s="7"/>
      <c r="E29" s="7"/>
      <c r="F29" s="7"/>
      <c r="G29" s="7"/>
      <c r="H29" s="7"/>
      <c r="I29" s="7"/>
      <c r="J29" s="7"/>
      <c r="K29" s="7"/>
      <c r="L29" s="7"/>
      <c r="M29" s="7"/>
      <c r="N29" s="7"/>
      <c r="O29" s="7"/>
      <c r="P29" s="7"/>
      <c r="Q29" s="7"/>
      <c r="R29" s="7"/>
      <c r="S29" s="7"/>
      <c r="T29" s="7"/>
      <c r="U29" s="7"/>
      <c r="V29" s="7"/>
      <c r="W29" s="7"/>
      <c r="X29" s="7"/>
      <c r="Y29" s="7"/>
      <c r="Z29" s="7"/>
    </row>
    <row r="30" spans="1:26" ht="51.75" customHeight="1" x14ac:dyDescent="0.25">
      <c r="A30" s="6" t="s">
        <v>28</v>
      </c>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21" customHeight="1" x14ac:dyDescent="0.25">
      <c r="A31" s="22" t="s">
        <v>29</v>
      </c>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21" customHeight="1" x14ac:dyDescent="0.25">
      <c r="A32" s="23" t="s">
        <v>30</v>
      </c>
      <c r="B32" s="2"/>
      <c r="C32" s="2"/>
      <c r="D32" s="2"/>
      <c r="E32" s="2"/>
      <c r="F32" s="2"/>
      <c r="G32" s="2"/>
      <c r="H32" s="2"/>
      <c r="I32" s="2"/>
      <c r="J32" s="2"/>
      <c r="K32" s="2"/>
      <c r="L32" s="2"/>
      <c r="M32" s="2"/>
      <c r="N32" s="2"/>
      <c r="O32" s="2"/>
      <c r="P32" s="2"/>
      <c r="Q32" s="2"/>
      <c r="R32" s="2"/>
      <c r="S32" s="2"/>
      <c r="T32" s="2"/>
      <c r="U32" s="2"/>
      <c r="V32" s="2"/>
      <c r="W32" s="2"/>
      <c r="X32" s="2"/>
      <c r="Y32" s="2"/>
      <c r="Z32" s="2"/>
    </row>
    <row r="33" spans="1:26" ht="21" customHeight="1" x14ac:dyDescent="0.25">
      <c r="A33" s="23" t="s">
        <v>31</v>
      </c>
      <c r="B33" s="2"/>
      <c r="C33" s="2"/>
      <c r="D33" s="2"/>
      <c r="E33" s="2"/>
      <c r="F33" s="2"/>
      <c r="G33" s="2"/>
      <c r="H33" s="2"/>
      <c r="I33" s="2"/>
      <c r="J33" s="2"/>
      <c r="K33" s="2"/>
      <c r="L33" s="2"/>
      <c r="M33" s="2"/>
      <c r="N33" s="2"/>
      <c r="O33" s="2"/>
      <c r="P33" s="2"/>
      <c r="Q33" s="2"/>
      <c r="R33" s="2"/>
      <c r="S33" s="2"/>
      <c r="T33" s="2"/>
      <c r="U33" s="2"/>
      <c r="V33" s="2"/>
      <c r="W33" s="2"/>
      <c r="X33" s="2"/>
      <c r="Y33" s="2"/>
      <c r="Z33" s="2"/>
    </row>
    <row r="34" spans="1:26" ht="21" customHeight="1" x14ac:dyDescent="0.25">
      <c r="A34" s="23" t="s">
        <v>32</v>
      </c>
      <c r="B34" s="7"/>
      <c r="C34" s="7"/>
      <c r="D34" s="7"/>
      <c r="E34" s="7"/>
      <c r="F34" s="7"/>
      <c r="G34" s="7"/>
      <c r="H34" s="7"/>
      <c r="I34" s="7"/>
      <c r="J34" s="7"/>
      <c r="K34" s="7"/>
      <c r="L34" s="7"/>
      <c r="M34" s="7"/>
      <c r="N34" s="7"/>
      <c r="O34" s="7"/>
      <c r="P34" s="7"/>
      <c r="Q34" s="7"/>
      <c r="R34" s="7"/>
      <c r="S34" s="7"/>
      <c r="T34" s="7"/>
      <c r="U34" s="7"/>
      <c r="V34" s="7"/>
      <c r="W34" s="7"/>
      <c r="X34" s="7"/>
      <c r="Y34" s="7"/>
      <c r="Z34" s="7"/>
    </row>
    <row r="35" spans="1:26" ht="21" customHeight="1" x14ac:dyDescent="0.25">
      <c r="A35" s="23" t="s">
        <v>33</v>
      </c>
      <c r="B35" s="7"/>
      <c r="C35" s="7"/>
      <c r="D35" s="7"/>
      <c r="E35" s="7"/>
      <c r="F35" s="7"/>
      <c r="G35" s="7"/>
      <c r="H35" s="7"/>
      <c r="I35" s="7"/>
      <c r="J35" s="7"/>
      <c r="K35" s="7"/>
      <c r="L35" s="7"/>
      <c r="M35" s="7"/>
      <c r="N35" s="7"/>
      <c r="O35" s="7"/>
      <c r="P35" s="7"/>
      <c r="Q35" s="7"/>
      <c r="R35" s="7"/>
      <c r="S35" s="7"/>
      <c r="T35" s="7"/>
      <c r="U35" s="7"/>
      <c r="V35" s="7"/>
      <c r="W35" s="7"/>
      <c r="X35" s="7"/>
      <c r="Y35" s="7"/>
      <c r="Z35" s="7"/>
    </row>
    <row r="36" spans="1:26" ht="21" customHeight="1" x14ac:dyDescent="0.25">
      <c r="A36" s="23" t="s">
        <v>34</v>
      </c>
      <c r="B36" s="7"/>
      <c r="C36" s="7"/>
      <c r="D36" s="7"/>
      <c r="E36" s="7"/>
      <c r="F36" s="7"/>
      <c r="G36" s="7"/>
      <c r="H36" s="7"/>
      <c r="I36" s="7"/>
      <c r="J36" s="7"/>
      <c r="K36" s="7"/>
      <c r="L36" s="7"/>
      <c r="M36" s="7"/>
      <c r="N36" s="7"/>
      <c r="O36" s="7"/>
      <c r="P36" s="7"/>
      <c r="Q36" s="7"/>
      <c r="R36" s="7"/>
      <c r="S36" s="7"/>
      <c r="T36" s="7"/>
      <c r="U36" s="7"/>
      <c r="V36" s="7"/>
      <c r="W36" s="7"/>
      <c r="X36" s="7"/>
      <c r="Y36" s="7"/>
      <c r="Z36" s="7"/>
    </row>
    <row r="37" spans="1:26" ht="21" customHeight="1" x14ac:dyDescent="0.25">
      <c r="A37" s="12" t="s">
        <v>35</v>
      </c>
      <c r="B37" s="7"/>
      <c r="C37" s="7"/>
      <c r="D37" s="7"/>
      <c r="E37" s="7"/>
      <c r="F37" s="7"/>
      <c r="G37" s="7"/>
      <c r="H37" s="7"/>
      <c r="I37" s="7"/>
      <c r="J37" s="7"/>
      <c r="K37" s="7"/>
      <c r="L37" s="7"/>
      <c r="M37" s="7"/>
      <c r="N37" s="7"/>
      <c r="O37" s="7"/>
      <c r="P37" s="7"/>
      <c r="Q37" s="7"/>
      <c r="R37" s="7"/>
      <c r="S37" s="7"/>
      <c r="T37" s="7"/>
      <c r="U37" s="7"/>
      <c r="V37" s="7"/>
      <c r="W37" s="7"/>
      <c r="X37" s="7"/>
      <c r="Y37" s="7"/>
      <c r="Z37" s="7"/>
    </row>
    <row r="38" spans="1:26" ht="21" customHeight="1" x14ac:dyDescent="0.25">
      <c r="A38" s="24" t="s">
        <v>36</v>
      </c>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45.5" customHeight="1" x14ac:dyDescent="0.25">
      <c r="A39" s="25" t="s">
        <v>37</v>
      </c>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57.75" customHeight="1" x14ac:dyDescent="0.25">
      <c r="A40" s="25" t="s">
        <v>38</v>
      </c>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64.5" customHeight="1" x14ac:dyDescent="0.25">
      <c r="A41" s="25" t="s">
        <v>39</v>
      </c>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93" customHeight="1" x14ac:dyDescent="0.25">
      <c r="A42" s="25" t="s">
        <v>40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28.5" customHeight="1" x14ac:dyDescent="0.25">
      <c r="A43" s="25" t="s">
        <v>41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26.25" customHeight="1" x14ac:dyDescent="0.25">
      <c r="A44" s="27" t="s">
        <v>42</v>
      </c>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36" customHeight="1" x14ac:dyDescent="0.25">
      <c r="A45" s="25" t="s">
        <v>43</v>
      </c>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20.25" customHeight="1" x14ac:dyDescent="0.25">
      <c r="A46" s="25" t="s">
        <v>44</v>
      </c>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21.75" customHeight="1" x14ac:dyDescent="0.25">
      <c r="A47" s="25" t="s">
        <v>45</v>
      </c>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24.75" customHeight="1" x14ac:dyDescent="0.25">
      <c r="A48" s="27" t="s">
        <v>46</v>
      </c>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7.25" customHeight="1" x14ac:dyDescent="0.25">
      <c r="A49" s="27" t="s">
        <v>47</v>
      </c>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35.25" customHeight="1" x14ac:dyDescent="0.25">
      <c r="A50" s="27" t="s">
        <v>48</v>
      </c>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57" customHeight="1" x14ac:dyDescent="0.25">
      <c r="A51" s="27" t="s">
        <v>49</v>
      </c>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62.25" customHeight="1" x14ac:dyDescent="0.25">
      <c r="A52" s="27" t="s">
        <v>50</v>
      </c>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22.25" customHeight="1" x14ac:dyDescent="0.25">
      <c r="A53" s="27" t="s">
        <v>51</v>
      </c>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69.75" customHeight="1" x14ac:dyDescent="0.25">
      <c r="A54" s="27" t="s">
        <v>52</v>
      </c>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24" customHeight="1" x14ac:dyDescent="0.25">
      <c r="A55" s="27" t="s">
        <v>53</v>
      </c>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23.25" customHeight="1" x14ac:dyDescent="0.25">
      <c r="A56" s="27" t="s">
        <v>54</v>
      </c>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7" t="s">
        <v>55</v>
      </c>
      <c r="B57" s="7"/>
      <c r="C57" s="7"/>
      <c r="D57" s="7"/>
      <c r="E57" s="7"/>
      <c r="F57" s="7"/>
      <c r="G57" s="7"/>
      <c r="H57" s="7"/>
      <c r="I57" s="7"/>
      <c r="J57" s="7"/>
      <c r="K57" s="7"/>
      <c r="L57" s="7"/>
      <c r="M57" s="7"/>
      <c r="N57" s="7"/>
      <c r="O57" s="7"/>
      <c r="P57" s="7"/>
      <c r="Q57" s="7"/>
      <c r="R57" s="7"/>
      <c r="S57" s="7"/>
      <c r="T57" s="7"/>
      <c r="U57" s="7"/>
      <c r="V57" s="7"/>
      <c r="W57" s="7"/>
      <c r="X57" s="7"/>
      <c r="Y57" s="7"/>
      <c r="Z57" s="7"/>
    </row>
    <row r="58" spans="1:26" ht="51.75" customHeight="1" x14ac:dyDescent="0.25">
      <c r="A58" s="27" t="s">
        <v>56</v>
      </c>
      <c r="B58" s="7"/>
      <c r="C58" s="7"/>
      <c r="D58" s="7"/>
      <c r="E58" s="7"/>
      <c r="F58" s="7"/>
      <c r="G58" s="7"/>
      <c r="H58" s="7"/>
      <c r="I58" s="7"/>
      <c r="J58" s="7"/>
      <c r="K58" s="7"/>
      <c r="L58" s="7"/>
      <c r="M58" s="7"/>
      <c r="N58" s="7"/>
      <c r="O58" s="7"/>
      <c r="P58" s="7"/>
      <c r="Q58" s="7"/>
      <c r="R58" s="7"/>
      <c r="S58" s="7"/>
      <c r="T58" s="7"/>
      <c r="U58" s="7"/>
      <c r="V58" s="7"/>
      <c r="W58" s="7"/>
      <c r="X58" s="7"/>
      <c r="Y58" s="7"/>
      <c r="Z58" s="7"/>
    </row>
    <row r="59" spans="1:26" ht="89.25" customHeight="1" x14ac:dyDescent="0.25">
      <c r="A59" s="27" t="s">
        <v>57</v>
      </c>
      <c r="B59" s="7"/>
      <c r="C59" s="7"/>
      <c r="D59" s="7"/>
      <c r="E59" s="7"/>
      <c r="F59" s="7"/>
      <c r="G59" s="7"/>
      <c r="H59" s="7"/>
      <c r="I59" s="7"/>
      <c r="J59" s="7"/>
      <c r="K59" s="7"/>
      <c r="L59" s="7"/>
      <c r="M59" s="7"/>
      <c r="N59" s="7"/>
      <c r="O59" s="7"/>
      <c r="P59" s="7"/>
      <c r="Q59" s="7"/>
      <c r="R59" s="7"/>
      <c r="S59" s="7"/>
      <c r="T59" s="7"/>
      <c r="U59" s="7"/>
      <c r="V59" s="7"/>
      <c r="W59" s="7"/>
      <c r="X59" s="7"/>
      <c r="Y59" s="7"/>
      <c r="Z59" s="7"/>
    </row>
    <row r="60" spans="1:26" ht="32.25" customHeight="1" x14ac:dyDescent="0.25">
      <c r="A60" s="27" t="s">
        <v>58</v>
      </c>
      <c r="B60" s="7"/>
      <c r="C60" s="7"/>
      <c r="D60" s="7"/>
      <c r="E60" s="7"/>
      <c r="F60" s="7"/>
      <c r="G60" s="7"/>
      <c r="H60" s="7"/>
      <c r="I60" s="7"/>
      <c r="J60" s="7"/>
      <c r="K60" s="7"/>
      <c r="L60" s="7"/>
      <c r="M60" s="7"/>
      <c r="N60" s="7"/>
      <c r="O60" s="7"/>
      <c r="P60" s="7"/>
      <c r="Q60" s="7"/>
      <c r="R60" s="7"/>
      <c r="S60" s="7"/>
      <c r="T60" s="7"/>
      <c r="U60" s="7"/>
      <c r="V60" s="7"/>
      <c r="W60" s="7"/>
      <c r="X60" s="7"/>
      <c r="Y60" s="7"/>
      <c r="Z60" s="7"/>
    </row>
    <row r="61" spans="1:26" ht="15.75" hidden="1" customHeight="1" x14ac:dyDescent="0.25">
      <c r="A61" s="28"/>
      <c r="B61" s="2"/>
      <c r="C61" s="2"/>
      <c r="D61" s="2"/>
      <c r="E61" s="2"/>
      <c r="F61" s="2"/>
      <c r="G61" s="2"/>
      <c r="H61" s="2"/>
      <c r="I61" s="2"/>
      <c r="J61" s="2"/>
      <c r="K61" s="2"/>
      <c r="L61" s="2"/>
      <c r="M61" s="2"/>
      <c r="N61" s="2"/>
      <c r="O61" s="2"/>
      <c r="P61" s="2"/>
      <c r="Q61" s="2"/>
      <c r="R61" s="2"/>
      <c r="S61" s="2"/>
      <c r="T61" s="2"/>
      <c r="U61" s="2"/>
      <c r="V61" s="2"/>
      <c r="W61" s="2"/>
      <c r="X61" s="2"/>
      <c r="Y61" s="2"/>
      <c r="Z61" s="2"/>
    </row>
    <row r="62" spans="1:26" ht="15.75" hidden="1" customHeight="1" x14ac:dyDescent="0.25">
      <c r="A62" s="28"/>
      <c r="B62" s="2"/>
      <c r="C62" s="2"/>
      <c r="D62" s="2"/>
      <c r="E62" s="2"/>
      <c r="F62" s="2"/>
      <c r="G62" s="2"/>
      <c r="H62" s="2"/>
      <c r="I62" s="2"/>
      <c r="J62" s="2"/>
      <c r="K62" s="2"/>
      <c r="L62" s="2"/>
      <c r="M62" s="2"/>
      <c r="N62" s="2"/>
      <c r="O62" s="2"/>
      <c r="P62" s="2"/>
      <c r="Q62" s="2"/>
      <c r="R62" s="2"/>
      <c r="S62" s="2"/>
      <c r="T62" s="2"/>
      <c r="U62" s="2"/>
      <c r="V62" s="2"/>
      <c r="W62" s="2"/>
      <c r="X62" s="2"/>
      <c r="Y62" s="2"/>
      <c r="Z62" s="2"/>
    </row>
    <row r="63" spans="1:26" ht="15.75" hidden="1" customHeight="1" x14ac:dyDescent="0.25">
      <c r="A63" s="28"/>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5" scale="8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zoomScale="80" zoomScaleNormal="80" workbookViewId="0">
      <selection sqref="A1:Q1"/>
    </sheetView>
  </sheetViews>
  <sheetFormatPr defaultColWidth="14.453125" defaultRowHeight="15" customHeight="1" x14ac:dyDescent="0.25"/>
  <cols>
    <col min="1" max="4" width="8.453125" customWidth="1"/>
    <col min="5" max="5" width="17.453125" customWidth="1"/>
    <col min="6" max="26" width="8.453125" customWidth="1"/>
  </cols>
  <sheetData>
    <row r="1" spans="1:26" ht="30" customHeight="1" x14ac:dyDescent="0.25">
      <c r="A1" s="213" t="s">
        <v>59</v>
      </c>
      <c r="B1" s="212"/>
      <c r="C1" s="212"/>
      <c r="D1" s="212"/>
      <c r="E1" s="212"/>
      <c r="F1" s="212"/>
      <c r="G1" s="212"/>
      <c r="H1" s="212"/>
      <c r="I1" s="212"/>
      <c r="J1" s="212"/>
      <c r="K1" s="212"/>
      <c r="L1" s="212"/>
      <c r="M1" s="212"/>
      <c r="N1" s="212"/>
      <c r="O1" s="212"/>
      <c r="P1" s="212"/>
      <c r="Q1" s="212"/>
      <c r="R1" s="30"/>
      <c r="S1" s="30"/>
      <c r="T1" s="30"/>
      <c r="U1" s="30"/>
      <c r="V1" s="30"/>
      <c r="W1" s="30"/>
      <c r="X1" s="30"/>
      <c r="Y1" s="30"/>
      <c r="Z1" s="30"/>
    </row>
    <row r="2" spans="1:26" ht="30" customHeight="1" x14ac:dyDescent="0.25">
      <c r="A2" s="214" t="s">
        <v>60</v>
      </c>
      <c r="B2" s="212"/>
      <c r="C2" s="212"/>
      <c r="D2" s="212"/>
      <c r="E2" s="212"/>
      <c r="F2" s="31"/>
      <c r="G2" s="31"/>
      <c r="H2" s="31"/>
      <c r="I2" s="31"/>
      <c r="J2" s="31"/>
      <c r="K2" s="31"/>
      <c r="L2" s="31"/>
      <c r="M2" s="31"/>
      <c r="N2" s="31"/>
      <c r="O2" s="31"/>
      <c r="P2" s="31"/>
      <c r="Q2" s="30"/>
      <c r="R2" s="30"/>
      <c r="S2" s="30"/>
      <c r="T2" s="30"/>
      <c r="U2" s="30"/>
      <c r="V2" s="30"/>
      <c r="W2" s="30"/>
      <c r="X2" s="30"/>
      <c r="Y2" s="30"/>
      <c r="Z2" s="30"/>
    </row>
    <row r="3" spans="1:26" ht="30" customHeight="1" x14ac:dyDescent="0.25">
      <c r="A3" s="211" t="s">
        <v>61</v>
      </c>
      <c r="B3" s="212"/>
      <c r="C3" s="215" t="s">
        <v>62</v>
      </c>
      <c r="D3" s="216"/>
      <c r="E3" s="216"/>
      <c r="F3" s="216"/>
      <c r="G3" s="216"/>
      <c r="H3" s="216"/>
      <c r="I3" s="216"/>
      <c r="J3" s="216"/>
      <c r="K3" s="216"/>
      <c r="L3" s="216"/>
      <c r="M3" s="216"/>
      <c r="N3" s="216"/>
      <c r="O3" s="216"/>
      <c r="P3" s="216"/>
      <c r="Q3" s="216"/>
      <c r="R3" s="216"/>
      <c r="S3" s="217"/>
      <c r="T3" s="30"/>
      <c r="U3" s="30"/>
      <c r="V3" s="30"/>
      <c r="W3" s="30"/>
      <c r="X3" s="30"/>
      <c r="Y3" s="30"/>
      <c r="Z3" s="30"/>
    </row>
    <row r="4" spans="1:26" ht="30" customHeight="1" x14ac:dyDescent="0.25">
      <c r="A4" s="211" t="s">
        <v>63</v>
      </c>
      <c r="B4" s="212"/>
      <c r="C4" s="212"/>
      <c r="D4" s="218"/>
      <c r="E4" s="219" t="s">
        <v>64</v>
      </c>
      <c r="F4" s="220"/>
      <c r="G4" s="220"/>
      <c r="H4" s="221"/>
      <c r="I4" s="32"/>
      <c r="J4" s="32"/>
      <c r="K4" s="32"/>
      <c r="L4" s="32"/>
      <c r="M4" s="32"/>
      <c r="N4" s="32"/>
      <c r="O4" s="32"/>
      <c r="P4" s="32"/>
      <c r="Q4" s="32"/>
      <c r="R4" s="32"/>
      <c r="S4" s="32"/>
      <c r="T4" s="30"/>
      <c r="U4" s="30"/>
      <c r="V4" s="30"/>
      <c r="W4" s="30"/>
      <c r="X4" s="30"/>
      <c r="Y4" s="30"/>
      <c r="Z4" s="30"/>
    </row>
    <row r="5" spans="1:26" ht="30" customHeight="1" x14ac:dyDescent="0.25">
      <c r="A5" s="211" t="s">
        <v>65</v>
      </c>
      <c r="B5" s="212"/>
      <c r="C5" s="212"/>
      <c r="D5" s="212"/>
      <c r="E5" s="212"/>
      <c r="F5" s="212"/>
      <c r="G5" s="212"/>
      <c r="H5" s="32"/>
      <c r="I5" s="32"/>
      <c r="J5" s="32"/>
      <c r="K5" s="32"/>
      <c r="L5" s="32"/>
      <c r="M5" s="32"/>
      <c r="N5" s="32"/>
      <c r="O5" s="32"/>
      <c r="P5" s="32"/>
      <c r="Q5" s="32"/>
      <c r="R5" s="32"/>
      <c r="S5" s="32"/>
      <c r="T5" s="30"/>
      <c r="U5" s="30"/>
      <c r="V5" s="30"/>
      <c r="W5" s="30"/>
      <c r="X5" s="30"/>
      <c r="Y5" s="30"/>
      <c r="Z5" s="30"/>
    </row>
    <row r="6" spans="1:26" ht="30" customHeight="1" x14ac:dyDescent="0.25">
      <c r="A6" s="222" t="s">
        <v>66</v>
      </c>
      <c r="B6" s="212"/>
      <c r="C6" s="212"/>
      <c r="D6" s="212"/>
      <c r="E6" s="212"/>
      <c r="F6" s="212"/>
      <c r="G6" s="212"/>
      <c r="H6" s="223" t="s">
        <v>67</v>
      </c>
      <c r="I6" s="216"/>
      <c r="J6" s="216"/>
      <c r="K6" s="216"/>
      <c r="L6" s="216"/>
      <c r="M6" s="216"/>
      <c r="N6" s="216"/>
      <c r="O6" s="216"/>
      <c r="P6" s="216"/>
      <c r="Q6" s="217"/>
      <c r="R6" s="32"/>
      <c r="S6" s="32"/>
      <c r="T6" s="30"/>
      <c r="U6" s="30"/>
      <c r="V6" s="30"/>
      <c r="W6" s="30"/>
      <c r="X6" s="30"/>
      <c r="Y6" s="30"/>
      <c r="Z6" s="30"/>
    </row>
    <row r="7" spans="1:26" ht="30" customHeight="1" x14ac:dyDescent="0.25">
      <c r="A7" s="222" t="s">
        <v>68</v>
      </c>
      <c r="B7" s="212"/>
      <c r="C7" s="212"/>
      <c r="D7" s="212"/>
      <c r="E7" s="212"/>
      <c r="F7" s="212"/>
      <c r="G7" s="212"/>
      <c r="H7" s="224" t="s">
        <v>69</v>
      </c>
      <c r="I7" s="216"/>
      <c r="J7" s="216"/>
      <c r="K7" s="216"/>
      <c r="L7" s="216"/>
      <c r="M7" s="216"/>
      <c r="N7" s="216"/>
      <c r="O7" s="216"/>
      <c r="P7" s="216"/>
      <c r="Q7" s="217"/>
      <c r="R7" s="32"/>
      <c r="S7" s="32"/>
      <c r="T7" s="30"/>
      <c r="U7" s="30"/>
      <c r="V7" s="30"/>
      <c r="W7" s="30"/>
      <c r="X7" s="30"/>
      <c r="Y7" s="30"/>
      <c r="Z7" s="30"/>
    </row>
    <row r="8" spans="1:26" ht="30" customHeight="1" x14ac:dyDescent="0.25">
      <c r="A8" s="222" t="s">
        <v>70</v>
      </c>
      <c r="B8" s="212"/>
      <c r="C8" s="212"/>
      <c r="D8" s="212"/>
      <c r="E8" s="212"/>
      <c r="F8" s="212"/>
      <c r="G8" s="212"/>
      <c r="H8" s="223" t="s">
        <v>71</v>
      </c>
      <c r="I8" s="216"/>
      <c r="J8" s="216"/>
      <c r="K8" s="216"/>
      <c r="L8" s="216"/>
      <c r="M8" s="216"/>
      <c r="N8" s="216"/>
      <c r="O8" s="216"/>
      <c r="P8" s="216"/>
      <c r="Q8" s="217"/>
      <c r="R8" s="32"/>
      <c r="S8" s="32"/>
      <c r="T8" s="30"/>
      <c r="U8" s="30"/>
      <c r="V8" s="30"/>
      <c r="W8" s="30"/>
      <c r="X8" s="30"/>
      <c r="Y8" s="30"/>
      <c r="Z8" s="30"/>
    </row>
    <row r="9" spans="1:26" ht="12.75" customHeight="1" x14ac:dyDescent="0.25"/>
    <row r="10" spans="1:26" ht="12.75" customHeight="1" x14ac:dyDescent="0.25"/>
    <row r="11" spans="1:26" ht="12.75" customHeight="1" x14ac:dyDescent="0.25"/>
    <row r="12" spans="1:26" ht="12.75" customHeight="1" x14ac:dyDescent="0.25"/>
    <row r="13" spans="1:26" ht="12.75" customHeight="1" x14ac:dyDescent="0.25"/>
    <row r="14" spans="1:26" ht="12.75" customHeight="1" x14ac:dyDescent="0.25"/>
    <row r="15" spans="1:26" ht="12.75" customHeight="1" x14ac:dyDescent="0.25"/>
    <row r="16" spans="1:26"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3">
    <mergeCell ref="A6:G6"/>
    <mergeCell ref="H6:Q6"/>
    <mergeCell ref="A7:G7"/>
    <mergeCell ref="H7:Q7"/>
    <mergeCell ref="A8:G8"/>
    <mergeCell ref="H8:Q8"/>
    <mergeCell ref="A5:G5"/>
    <mergeCell ref="A1:Q1"/>
    <mergeCell ref="A2:E2"/>
    <mergeCell ref="A3:B3"/>
    <mergeCell ref="C3:S3"/>
    <mergeCell ref="A4:D4"/>
    <mergeCell ref="E4:H4"/>
  </mergeCells>
  <hyperlinks>
    <hyperlink ref="H7" r:id="rId1"/>
  </hyperlinks>
  <pageMargins left="0.7" right="0.7" top="0.75" bottom="0.75" header="0" footer="0"/>
  <pageSetup orientation="portrait"/>
  <headerFooter>
    <oddFooter>&amp;L2017 Six-Year Plan - Institution ID&amp;C&amp;P of &amp;RSCHEV - 5/23/17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01"/>
  <sheetViews>
    <sheetView zoomScale="80" zoomScaleNormal="80" workbookViewId="0">
      <selection activeCell="B11" sqref="B11"/>
    </sheetView>
  </sheetViews>
  <sheetFormatPr defaultColWidth="14.453125" defaultRowHeight="15" customHeight="1" x14ac:dyDescent="0.25"/>
  <cols>
    <col min="2" max="6" width="20.6328125" customWidth="1"/>
    <col min="7" max="27" width="8.81640625" customWidth="1"/>
  </cols>
  <sheetData>
    <row r="2" spans="2:6" ht="23" x14ac:dyDescent="0.5">
      <c r="B2" s="33" t="s">
        <v>72</v>
      </c>
      <c r="C2" s="34"/>
      <c r="D2" s="34"/>
      <c r="E2" s="34"/>
      <c r="F2" s="34"/>
    </row>
    <row r="3" spans="2:6" ht="22.5" customHeight="1" x14ac:dyDescent="0.25">
      <c r="B3" s="229" t="str">
        <f>'Institution ID'!C3</f>
        <v>Christopher Newport University</v>
      </c>
      <c r="C3" s="230"/>
      <c r="D3" s="230"/>
      <c r="E3" s="230"/>
      <c r="F3" s="231"/>
    </row>
    <row r="4" spans="2:6" ht="12.75" customHeight="1" x14ac:dyDescent="0.35">
      <c r="B4" s="35"/>
      <c r="C4" s="35"/>
      <c r="D4" s="35"/>
      <c r="E4" s="35"/>
      <c r="F4" s="35"/>
    </row>
    <row r="5" spans="2:6" ht="85.5" customHeight="1" x14ac:dyDescent="0.25">
      <c r="B5" s="232" t="s">
        <v>73</v>
      </c>
      <c r="C5" s="216"/>
      <c r="D5" s="216"/>
      <c r="E5" s="216"/>
      <c r="F5" s="217"/>
    </row>
    <row r="6" spans="2:6" ht="12.75" customHeight="1" x14ac:dyDescent="0.35">
      <c r="B6" s="36"/>
      <c r="C6" s="36"/>
      <c r="D6" s="36"/>
      <c r="E6" s="36"/>
      <c r="F6" s="36"/>
    </row>
    <row r="7" spans="2:6" ht="14" x14ac:dyDescent="0.4">
      <c r="B7" s="225" t="s">
        <v>74</v>
      </c>
      <c r="C7" s="226"/>
      <c r="D7" s="226"/>
      <c r="E7" s="226"/>
      <c r="F7" s="227"/>
    </row>
    <row r="8" spans="2:6" ht="15.5" x14ac:dyDescent="0.35">
      <c r="B8" s="37" t="s">
        <v>75</v>
      </c>
      <c r="C8" s="228" t="s">
        <v>76</v>
      </c>
      <c r="D8" s="217"/>
      <c r="E8" s="228" t="s">
        <v>77</v>
      </c>
      <c r="F8" s="217"/>
    </row>
    <row r="9" spans="2:6" ht="31" x14ac:dyDescent="0.35">
      <c r="B9" s="37" t="s">
        <v>78</v>
      </c>
      <c r="C9" s="37" t="s">
        <v>79</v>
      </c>
      <c r="D9" s="37" t="s">
        <v>80</v>
      </c>
      <c r="E9" s="37" t="s">
        <v>79</v>
      </c>
      <c r="F9" s="37" t="s">
        <v>80</v>
      </c>
    </row>
    <row r="10" spans="2:6" ht="15.5" x14ac:dyDescent="0.35">
      <c r="B10" s="38">
        <v>9100</v>
      </c>
      <c r="C10" s="38">
        <v>10300</v>
      </c>
      <c r="D10" s="39">
        <f>IF(C10=0,"%",C10/B10-1)</f>
        <v>0.13186813186813184</v>
      </c>
      <c r="E10" s="38">
        <v>11176</v>
      </c>
      <c r="F10" s="39">
        <f>IF(E10=0,"%",E10/C10-1)</f>
        <v>8.5048543689320466E-2</v>
      </c>
    </row>
    <row r="11" spans="2:6" ht="12.75" customHeight="1" x14ac:dyDescent="0.35">
      <c r="B11" s="40"/>
      <c r="C11" s="40"/>
      <c r="D11" s="41"/>
      <c r="E11" s="40"/>
      <c r="F11" s="41"/>
    </row>
    <row r="12" spans="2:6" ht="12.75" customHeight="1" x14ac:dyDescent="0.35">
      <c r="B12" s="36"/>
      <c r="C12" s="36"/>
      <c r="D12" s="36"/>
      <c r="E12" s="36"/>
      <c r="F12" s="36"/>
    </row>
    <row r="13" spans="2:6" ht="33.75" customHeight="1" x14ac:dyDescent="0.4">
      <c r="B13" s="225" t="s">
        <v>81</v>
      </c>
      <c r="C13" s="226"/>
      <c r="D13" s="226"/>
      <c r="E13" s="226"/>
      <c r="F13" s="227"/>
    </row>
    <row r="14" spans="2:6" ht="15.5" x14ac:dyDescent="0.35">
      <c r="B14" s="37" t="s">
        <v>75</v>
      </c>
      <c r="C14" s="228" t="s">
        <v>76</v>
      </c>
      <c r="D14" s="217"/>
      <c r="E14" s="228" t="s">
        <v>77</v>
      </c>
      <c r="F14" s="217"/>
    </row>
    <row r="15" spans="2:6" ht="31" x14ac:dyDescent="0.35">
      <c r="B15" s="37" t="s">
        <v>78</v>
      </c>
      <c r="C15" s="37" t="s">
        <v>79</v>
      </c>
      <c r="D15" s="37" t="s">
        <v>80</v>
      </c>
      <c r="E15" s="37" t="s">
        <v>79</v>
      </c>
      <c r="F15" s="37" t="s">
        <v>80</v>
      </c>
    </row>
    <row r="16" spans="2:6" ht="15.5" x14ac:dyDescent="0.35">
      <c r="B16" s="38">
        <v>5824</v>
      </c>
      <c r="C16" s="38">
        <v>5924</v>
      </c>
      <c r="D16" s="39">
        <f>IF(C16=0,"%",C16/B16-1)</f>
        <v>1.7170329670329609E-2</v>
      </c>
      <c r="E16" s="38">
        <v>6100</v>
      </c>
      <c r="F16" s="39">
        <f>IF(E16=0,"%",E16/C16-1)</f>
        <v>2.9709655638082477E-2</v>
      </c>
    </row>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sheetData>
  <mergeCells count="8">
    <mergeCell ref="B13:F13"/>
    <mergeCell ref="C14:D14"/>
    <mergeCell ref="E14:F14"/>
    <mergeCell ref="B3:F3"/>
    <mergeCell ref="B5:F5"/>
    <mergeCell ref="B7:F7"/>
    <mergeCell ref="C8:D8"/>
    <mergeCell ref="E8:F8"/>
  </mergeCells>
  <pageMargins left="0.7" right="0.7" top="0.75" bottom="0.75" header="0" footer="0"/>
  <pageSetup scale="8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0"/>
  <sheetViews>
    <sheetView zoomScale="80" zoomScaleNormal="80" workbookViewId="0">
      <selection activeCell="E38" sqref="E38"/>
    </sheetView>
  </sheetViews>
  <sheetFormatPr defaultColWidth="14.453125" defaultRowHeight="15" customHeight="1" x14ac:dyDescent="0.25"/>
  <cols>
    <col min="1" max="1" width="29.6328125" customWidth="1"/>
    <col min="2" max="5" width="20.6328125" customWidth="1"/>
    <col min="6" max="24" width="8.453125" customWidth="1"/>
  </cols>
  <sheetData>
    <row r="1" spans="1:24" ht="20.25" customHeight="1" x14ac:dyDescent="0.25">
      <c r="A1" s="42" t="s">
        <v>82</v>
      </c>
      <c r="B1" s="42"/>
      <c r="C1" s="42"/>
      <c r="D1" s="42"/>
      <c r="E1" s="42"/>
      <c r="F1" s="43"/>
      <c r="G1" s="43"/>
      <c r="H1" s="43"/>
      <c r="I1" s="43"/>
      <c r="J1" s="43"/>
      <c r="K1" s="43"/>
      <c r="L1" s="43"/>
      <c r="M1" s="43"/>
      <c r="N1" s="43"/>
      <c r="O1" s="43"/>
      <c r="P1" s="43"/>
      <c r="Q1" s="43"/>
      <c r="R1" s="43"/>
      <c r="S1" s="43"/>
      <c r="T1" s="43"/>
      <c r="U1" s="43"/>
      <c r="V1" s="43"/>
      <c r="W1" s="43"/>
      <c r="X1" s="43"/>
    </row>
    <row r="2" spans="1:24" ht="20.25" customHeight="1" x14ac:dyDescent="0.25">
      <c r="A2" s="233" t="str">
        <f>'Institution ID'!C3</f>
        <v>Christopher Newport University</v>
      </c>
      <c r="B2" s="212"/>
      <c r="C2" s="212"/>
      <c r="D2" s="212"/>
      <c r="E2" s="212"/>
      <c r="F2" s="43"/>
      <c r="G2" s="43"/>
      <c r="H2" s="43"/>
      <c r="I2" s="43"/>
      <c r="J2" s="43"/>
      <c r="K2" s="43"/>
      <c r="L2" s="43"/>
      <c r="M2" s="43"/>
      <c r="N2" s="43"/>
      <c r="O2" s="43"/>
      <c r="P2" s="43"/>
      <c r="Q2" s="43"/>
      <c r="R2" s="43"/>
      <c r="S2" s="43"/>
      <c r="T2" s="43"/>
      <c r="U2" s="43"/>
      <c r="V2" s="43"/>
      <c r="W2" s="43"/>
      <c r="X2" s="43"/>
    </row>
    <row r="3" spans="1:24" ht="87" customHeight="1" x14ac:dyDescent="0.25">
      <c r="A3" s="234" t="s">
        <v>83</v>
      </c>
      <c r="B3" s="235"/>
      <c r="C3" s="235"/>
      <c r="D3" s="235"/>
      <c r="E3" s="236"/>
      <c r="F3" s="30"/>
      <c r="G3" s="30"/>
      <c r="H3" s="30"/>
      <c r="I3" s="30"/>
      <c r="J3" s="30"/>
      <c r="K3" s="30"/>
      <c r="L3" s="30"/>
      <c r="M3" s="30"/>
      <c r="N3" s="30"/>
      <c r="O3" s="30"/>
      <c r="P3" s="30"/>
      <c r="Q3" s="30"/>
      <c r="R3" s="30"/>
      <c r="S3" s="30"/>
      <c r="T3" s="30"/>
      <c r="U3" s="30"/>
      <c r="V3" s="30"/>
      <c r="W3" s="30"/>
      <c r="X3" s="30"/>
    </row>
    <row r="4" spans="1:24" ht="15" customHeight="1" x14ac:dyDescent="0.3">
      <c r="A4" s="237" t="s">
        <v>84</v>
      </c>
      <c r="B4" s="45" t="s">
        <v>85</v>
      </c>
      <c r="C4" s="45" t="s">
        <v>86</v>
      </c>
      <c r="D4" s="45" t="s">
        <v>87</v>
      </c>
      <c r="E4" s="45" t="s">
        <v>88</v>
      </c>
    </row>
    <row r="5" spans="1:24" ht="30" customHeight="1" x14ac:dyDescent="0.25">
      <c r="A5" s="238"/>
      <c r="B5" s="46" t="s">
        <v>89</v>
      </c>
      <c r="C5" s="46" t="s">
        <v>89</v>
      </c>
      <c r="D5" s="46" t="s">
        <v>90</v>
      </c>
      <c r="E5" s="46" t="s">
        <v>90</v>
      </c>
    </row>
    <row r="6" spans="1:24" ht="15" customHeight="1" x14ac:dyDescent="0.3">
      <c r="A6" s="47" t="s">
        <v>91</v>
      </c>
      <c r="B6" s="239"/>
      <c r="C6" s="235"/>
      <c r="D6" s="235"/>
      <c r="E6" s="236"/>
    </row>
    <row r="7" spans="1:24" ht="15" customHeight="1" x14ac:dyDescent="0.25">
      <c r="A7" s="48" t="s">
        <v>92</v>
      </c>
      <c r="B7" s="49">
        <v>39785268.599999994</v>
      </c>
      <c r="C7" s="49">
        <v>37504232</v>
      </c>
      <c r="D7" s="49">
        <v>40715900</v>
      </c>
      <c r="E7" s="49">
        <v>43439169</v>
      </c>
    </row>
    <row r="8" spans="1:24" ht="15" customHeight="1" x14ac:dyDescent="0.25">
      <c r="A8" s="48" t="s">
        <v>93</v>
      </c>
      <c r="B8" s="49">
        <v>6062567.3200000003</v>
      </c>
      <c r="C8" s="49">
        <v>5731151</v>
      </c>
      <c r="D8" s="49">
        <v>6499739</v>
      </c>
      <c r="E8" s="49">
        <v>6780871</v>
      </c>
      <c r="F8" s="50"/>
      <c r="G8" s="50"/>
      <c r="H8" s="50"/>
      <c r="I8" s="50"/>
    </row>
    <row r="9" spans="1:24" ht="15" customHeight="1" x14ac:dyDescent="0.25">
      <c r="A9" s="48" t="s">
        <v>94</v>
      </c>
      <c r="B9" s="49">
        <v>1086997.83</v>
      </c>
      <c r="C9" s="49">
        <v>973797</v>
      </c>
      <c r="D9" s="49">
        <v>1076927</v>
      </c>
      <c r="E9" s="49">
        <v>1220168</v>
      </c>
    </row>
    <row r="10" spans="1:24" ht="15" customHeight="1" x14ac:dyDescent="0.25">
      <c r="A10" s="48" t="s">
        <v>95</v>
      </c>
      <c r="B10" s="49">
        <v>98995</v>
      </c>
      <c r="C10" s="49">
        <v>93491</v>
      </c>
      <c r="D10" s="49">
        <v>114206</v>
      </c>
      <c r="E10" s="49">
        <v>120945</v>
      </c>
      <c r="F10" s="50"/>
      <c r="G10" s="50"/>
      <c r="H10" s="50"/>
    </row>
    <row r="11" spans="1:24" ht="15" hidden="1" customHeight="1" x14ac:dyDescent="0.25">
      <c r="A11" s="48" t="s">
        <v>96</v>
      </c>
      <c r="B11" s="51">
        <f t="shared" ref="B11:E11" si="0">0</f>
        <v>0</v>
      </c>
      <c r="C11" s="49">
        <f t="shared" si="0"/>
        <v>0</v>
      </c>
      <c r="D11" s="49">
        <f t="shared" si="0"/>
        <v>0</v>
      </c>
      <c r="E11" s="49">
        <f t="shared" si="0"/>
        <v>0</v>
      </c>
    </row>
    <row r="12" spans="1:24" ht="15" hidden="1" customHeight="1" x14ac:dyDescent="0.25">
      <c r="A12" s="48" t="s">
        <v>97</v>
      </c>
      <c r="B12" s="51">
        <f t="shared" ref="B12:E12" si="1">0</f>
        <v>0</v>
      </c>
      <c r="C12" s="49">
        <f t="shared" si="1"/>
        <v>0</v>
      </c>
      <c r="D12" s="49">
        <f t="shared" si="1"/>
        <v>0</v>
      </c>
      <c r="E12" s="49">
        <f t="shared" si="1"/>
        <v>0</v>
      </c>
    </row>
    <row r="13" spans="1:24" ht="15" hidden="1" customHeight="1" x14ac:dyDescent="0.25">
      <c r="A13" s="48" t="s">
        <v>98</v>
      </c>
      <c r="B13" s="51">
        <f t="shared" ref="B13:E13" si="2">0</f>
        <v>0</v>
      </c>
      <c r="C13" s="49">
        <f t="shared" si="2"/>
        <v>0</v>
      </c>
      <c r="D13" s="49">
        <f t="shared" si="2"/>
        <v>0</v>
      </c>
      <c r="E13" s="49">
        <f t="shared" si="2"/>
        <v>0</v>
      </c>
    </row>
    <row r="14" spans="1:24" ht="15" hidden="1" customHeight="1" x14ac:dyDescent="0.25">
      <c r="A14" s="48" t="s">
        <v>99</v>
      </c>
      <c r="B14" s="51">
        <f t="shared" ref="B14:E14" si="3">0</f>
        <v>0</v>
      </c>
      <c r="C14" s="49">
        <f t="shared" si="3"/>
        <v>0</v>
      </c>
      <c r="D14" s="49">
        <f t="shared" si="3"/>
        <v>0</v>
      </c>
      <c r="E14" s="49">
        <f t="shared" si="3"/>
        <v>0</v>
      </c>
    </row>
    <row r="15" spans="1:24" ht="15" hidden="1" customHeight="1" x14ac:dyDescent="0.25">
      <c r="A15" s="48" t="s">
        <v>100</v>
      </c>
      <c r="B15" s="51">
        <f t="shared" ref="B15:E15" si="4">0</f>
        <v>0</v>
      </c>
      <c r="C15" s="49">
        <f t="shared" si="4"/>
        <v>0</v>
      </c>
      <c r="D15" s="49">
        <f t="shared" si="4"/>
        <v>0</v>
      </c>
      <c r="E15" s="49">
        <f t="shared" si="4"/>
        <v>0</v>
      </c>
    </row>
    <row r="16" spans="1:24" ht="15" hidden="1" customHeight="1" x14ac:dyDescent="0.25">
      <c r="A16" s="48" t="s">
        <v>101</v>
      </c>
      <c r="B16" s="51">
        <f t="shared" ref="B16:E16" si="5">0</f>
        <v>0</v>
      </c>
      <c r="C16" s="49">
        <f t="shared" si="5"/>
        <v>0</v>
      </c>
      <c r="D16" s="49">
        <f t="shared" si="5"/>
        <v>0</v>
      </c>
      <c r="E16" s="49">
        <f t="shared" si="5"/>
        <v>0</v>
      </c>
    </row>
    <row r="17" spans="1:24" ht="15" hidden="1" customHeight="1" x14ac:dyDescent="0.25">
      <c r="A17" s="48" t="s">
        <v>102</v>
      </c>
      <c r="B17" s="51">
        <f t="shared" ref="B17:E17" si="6">0</f>
        <v>0</v>
      </c>
      <c r="C17" s="49">
        <f t="shared" si="6"/>
        <v>0</v>
      </c>
      <c r="D17" s="49">
        <f t="shared" si="6"/>
        <v>0</v>
      </c>
      <c r="E17" s="49">
        <f t="shared" si="6"/>
        <v>0</v>
      </c>
    </row>
    <row r="18" spans="1:24" ht="15" hidden="1" customHeight="1" x14ac:dyDescent="0.25">
      <c r="A18" s="48" t="s">
        <v>103</v>
      </c>
      <c r="B18" s="51">
        <f t="shared" ref="B18:E18" si="7">0</f>
        <v>0</v>
      </c>
      <c r="C18" s="49">
        <f t="shared" si="7"/>
        <v>0</v>
      </c>
      <c r="D18" s="49">
        <f t="shared" si="7"/>
        <v>0</v>
      </c>
      <c r="E18" s="49">
        <f t="shared" si="7"/>
        <v>0</v>
      </c>
    </row>
    <row r="19" spans="1:24" ht="15" hidden="1" customHeight="1" x14ac:dyDescent="0.25">
      <c r="A19" s="48" t="s">
        <v>104</v>
      </c>
      <c r="B19" s="51">
        <f t="shared" ref="B19:E19" si="8">0</f>
        <v>0</v>
      </c>
      <c r="C19" s="49">
        <f t="shared" si="8"/>
        <v>0</v>
      </c>
      <c r="D19" s="49">
        <f t="shared" si="8"/>
        <v>0</v>
      </c>
      <c r="E19" s="49">
        <f t="shared" si="8"/>
        <v>0</v>
      </c>
    </row>
    <row r="20" spans="1:24" ht="15" hidden="1" customHeight="1" x14ac:dyDescent="0.25">
      <c r="A20" s="48" t="s">
        <v>105</v>
      </c>
      <c r="B20" s="51">
        <f t="shared" ref="B20:E20" si="9">0</f>
        <v>0</v>
      </c>
      <c r="C20" s="49">
        <f t="shared" si="9"/>
        <v>0</v>
      </c>
      <c r="D20" s="49">
        <f t="shared" si="9"/>
        <v>0</v>
      </c>
      <c r="E20" s="49">
        <f t="shared" si="9"/>
        <v>0</v>
      </c>
    </row>
    <row r="21" spans="1:24" ht="15" customHeight="1" x14ac:dyDescent="0.25">
      <c r="A21" s="52" t="s">
        <v>106</v>
      </c>
      <c r="B21" s="49">
        <f>956147.96+1466108</f>
        <v>2422255.96</v>
      </c>
      <c r="C21" s="49">
        <f>958088+1961180</f>
        <v>2919268</v>
      </c>
      <c r="D21" s="49">
        <f>972459+1961180</f>
        <v>2933639</v>
      </c>
      <c r="E21" s="49">
        <f>987046+1961180</f>
        <v>2948226</v>
      </c>
    </row>
    <row r="22" spans="1:24" ht="15" customHeight="1" x14ac:dyDescent="0.25">
      <c r="A22" s="52" t="s">
        <v>107</v>
      </c>
      <c r="B22" s="53">
        <f t="shared" ref="B22:E22" si="10">SUM(B7:B21)</f>
        <v>49456084.709999993</v>
      </c>
      <c r="C22" s="53">
        <f t="shared" si="10"/>
        <v>47221939</v>
      </c>
      <c r="D22" s="53">
        <f t="shared" si="10"/>
        <v>51340411</v>
      </c>
      <c r="E22" s="53">
        <f t="shared" si="10"/>
        <v>54509379</v>
      </c>
    </row>
    <row r="23" spans="1:24" ht="15" customHeight="1" x14ac:dyDescent="0.25">
      <c r="A23" s="43"/>
      <c r="B23" s="54"/>
      <c r="C23" s="54"/>
      <c r="D23" s="54"/>
      <c r="E23" s="54"/>
      <c r="F23" s="43"/>
      <c r="G23" s="43"/>
      <c r="H23" s="43"/>
      <c r="I23" s="43"/>
      <c r="J23" s="43"/>
      <c r="K23" s="43"/>
      <c r="L23" s="43"/>
      <c r="M23" s="43"/>
      <c r="N23" s="43"/>
      <c r="O23" s="43"/>
      <c r="P23" s="43"/>
      <c r="Q23" s="43"/>
      <c r="R23" s="43"/>
      <c r="S23" s="43"/>
      <c r="T23" s="43"/>
      <c r="U23" s="43"/>
      <c r="V23" s="43"/>
      <c r="W23" s="43"/>
      <c r="X23" s="43"/>
    </row>
    <row r="24" spans="1:24" ht="15" customHeight="1" x14ac:dyDescent="0.25">
      <c r="A24" s="43"/>
      <c r="B24" s="54"/>
      <c r="C24" s="54"/>
      <c r="D24" s="54"/>
      <c r="E24" s="54"/>
      <c r="F24" s="43"/>
      <c r="G24" s="43"/>
      <c r="H24" s="43"/>
      <c r="I24" s="43"/>
      <c r="J24" s="43"/>
      <c r="K24" s="43"/>
      <c r="L24" s="43"/>
      <c r="M24" s="43"/>
      <c r="N24" s="43"/>
      <c r="O24" s="43"/>
      <c r="P24" s="43"/>
      <c r="Q24" s="43"/>
      <c r="R24" s="43"/>
      <c r="S24" s="43"/>
      <c r="T24" s="43"/>
      <c r="U24" s="43"/>
      <c r="V24" s="43"/>
      <c r="W24" s="43"/>
      <c r="X24" s="43"/>
    </row>
    <row r="25" spans="1:24" ht="15" customHeight="1" x14ac:dyDescent="0.3">
      <c r="A25" s="55"/>
      <c r="B25" s="56" t="s">
        <v>85</v>
      </c>
      <c r="C25" s="56" t="s">
        <v>86</v>
      </c>
      <c r="D25" s="56" t="s">
        <v>87</v>
      </c>
      <c r="E25" s="56" t="s">
        <v>88</v>
      </c>
      <c r="F25" s="43"/>
      <c r="G25" s="43"/>
      <c r="H25" s="43"/>
      <c r="I25" s="43"/>
      <c r="J25" s="43"/>
      <c r="K25" s="43"/>
      <c r="L25" s="43"/>
      <c r="M25" s="43"/>
      <c r="N25" s="43"/>
      <c r="O25" s="43"/>
      <c r="P25" s="43"/>
      <c r="Q25" s="43"/>
      <c r="R25" s="43"/>
      <c r="S25" s="43"/>
      <c r="T25" s="43"/>
      <c r="U25" s="43"/>
      <c r="V25" s="43"/>
      <c r="W25" s="43"/>
      <c r="X25" s="43"/>
    </row>
    <row r="26" spans="1:24" ht="15" customHeight="1" x14ac:dyDescent="0.3">
      <c r="A26" s="57" t="s">
        <v>108</v>
      </c>
      <c r="B26" s="58" t="s">
        <v>109</v>
      </c>
      <c r="C26" s="58" t="s">
        <v>109</v>
      </c>
      <c r="D26" s="58" t="s">
        <v>109</v>
      </c>
      <c r="E26" s="58" t="s">
        <v>109</v>
      </c>
      <c r="F26" s="43"/>
      <c r="G26" s="43"/>
      <c r="H26" s="43"/>
      <c r="I26" s="43"/>
      <c r="J26" s="43"/>
      <c r="K26" s="43"/>
      <c r="L26" s="43"/>
      <c r="M26" s="43"/>
      <c r="N26" s="43"/>
      <c r="O26" s="43"/>
      <c r="P26" s="43"/>
      <c r="Q26" s="43"/>
      <c r="R26" s="43"/>
      <c r="S26" s="43"/>
      <c r="T26" s="43"/>
      <c r="U26" s="43"/>
      <c r="V26" s="43"/>
      <c r="W26" s="43"/>
      <c r="X26" s="43"/>
    </row>
    <row r="27" spans="1:24" ht="15" customHeight="1" x14ac:dyDescent="0.25">
      <c r="A27" s="52" t="s">
        <v>110</v>
      </c>
      <c r="B27" s="49">
        <f>27608016*0.935</f>
        <v>25813494.960000001</v>
      </c>
      <c r="C27" s="49">
        <f>26056576*0.935</f>
        <v>24362898.560000002</v>
      </c>
      <c r="D27" s="49">
        <f>25716084*0.935</f>
        <v>24044538.540000003</v>
      </c>
      <c r="E27" s="49">
        <f>26083600*0.935</f>
        <v>24388166</v>
      </c>
      <c r="F27" s="43"/>
      <c r="G27" s="43"/>
      <c r="H27" s="43"/>
      <c r="I27" s="43"/>
      <c r="J27" s="43"/>
      <c r="K27" s="43"/>
      <c r="L27" s="43"/>
      <c r="M27" s="43"/>
      <c r="N27" s="43"/>
      <c r="O27" s="43"/>
      <c r="P27" s="43"/>
      <c r="Q27" s="43"/>
      <c r="R27" s="43"/>
      <c r="S27" s="43"/>
      <c r="T27" s="43"/>
      <c r="U27" s="43"/>
      <c r="V27" s="43"/>
      <c r="W27" s="43"/>
      <c r="X27" s="43"/>
    </row>
    <row r="28" spans="1:24" ht="15" customHeight="1" x14ac:dyDescent="0.25">
      <c r="A28" s="52" t="s">
        <v>111</v>
      </c>
      <c r="B28" s="49">
        <f>27608016-B27</f>
        <v>1794521.0399999991</v>
      </c>
      <c r="C28" s="49">
        <f>26056576-C27</f>
        <v>1693677.4399999976</v>
      </c>
      <c r="D28" s="49">
        <f>25716084-D27</f>
        <v>1671545.4599999972</v>
      </c>
      <c r="E28" s="49">
        <f>26083600-E27</f>
        <v>1695434</v>
      </c>
      <c r="F28" s="43"/>
      <c r="G28" s="43"/>
      <c r="H28" s="43"/>
      <c r="I28" s="43"/>
      <c r="J28" s="43"/>
      <c r="K28" s="43"/>
      <c r="L28" s="43"/>
      <c r="M28" s="43"/>
      <c r="N28" s="43"/>
      <c r="O28" s="43"/>
      <c r="P28" s="43"/>
      <c r="Q28" s="43"/>
      <c r="R28" s="43"/>
      <c r="S28" s="43"/>
      <c r="T28" s="43"/>
      <c r="U28" s="43"/>
      <c r="V28" s="43"/>
      <c r="W28" s="43"/>
      <c r="X28" s="43"/>
    </row>
    <row r="29" spans="1:24" ht="15" customHeight="1" x14ac:dyDescent="0.25">
      <c r="A29" s="52" t="s">
        <v>112</v>
      </c>
      <c r="B29" s="53">
        <f t="shared" ref="B29:E29" si="11">B28+B27</f>
        <v>27608016</v>
      </c>
      <c r="C29" s="53">
        <f t="shared" si="11"/>
        <v>26056576</v>
      </c>
      <c r="D29" s="53">
        <f t="shared" si="11"/>
        <v>25716084</v>
      </c>
      <c r="E29" s="53">
        <f t="shared" si="11"/>
        <v>26083600</v>
      </c>
      <c r="F29" s="43"/>
      <c r="G29" s="43"/>
      <c r="H29" s="43"/>
      <c r="I29" s="43"/>
      <c r="J29" s="43"/>
      <c r="K29" s="43"/>
      <c r="L29" s="43"/>
      <c r="M29" s="43"/>
      <c r="N29" s="43"/>
      <c r="O29" s="43"/>
      <c r="P29" s="43"/>
      <c r="Q29" s="43"/>
      <c r="R29" s="43"/>
      <c r="S29" s="43"/>
      <c r="T29" s="43"/>
      <c r="U29" s="43"/>
      <c r="V29" s="43"/>
      <c r="W29" s="43"/>
      <c r="X29" s="43"/>
    </row>
    <row r="30" spans="1:24" ht="15" customHeight="1" x14ac:dyDescent="0.3">
      <c r="A30" s="59" t="s">
        <v>113</v>
      </c>
      <c r="B30" s="49">
        <v>72098647</v>
      </c>
      <c r="C30" s="49">
        <v>72845089</v>
      </c>
      <c r="D30" s="49">
        <v>74503452</v>
      </c>
      <c r="E30" s="49">
        <v>75323616</v>
      </c>
      <c r="F30" s="43"/>
      <c r="G30" s="43"/>
      <c r="H30" s="43"/>
      <c r="I30" s="43"/>
      <c r="J30" s="43"/>
      <c r="K30" s="43"/>
      <c r="L30" s="43"/>
      <c r="M30" s="43"/>
      <c r="N30" s="43"/>
      <c r="O30" s="43"/>
      <c r="P30" s="43"/>
      <c r="Q30" s="43"/>
      <c r="R30" s="43"/>
      <c r="S30" s="43"/>
      <c r="T30" s="43"/>
      <c r="U30" s="43"/>
      <c r="V30" s="43"/>
      <c r="W30" s="43"/>
      <c r="X30" s="43"/>
    </row>
    <row r="31" spans="1:24" ht="15" customHeight="1" x14ac:dyDescent="0.3">
      <c r="A31" s="60"/>
      <c r="B31" s="54"/>
      <c r="C31" s="54"/>
      <c r="D31" s="54"/>
      <c r="E31" s="54"/>
      <c r="F31" s="43"/>
      <c r="G31" s="43"/>
      <c r="H31" s="43"/>
      <c r="I31" s="43"/>
      <c r="J31" s="43"/>
      <c r="K31" s="43"/>
      <c r="L31" s="43"/>
      <c r="M31" s="43"/>
      <c r="N31" s="43"/>
      <c r="O31" s="43"/>
      <c r="P31" s="43"/>
      <c r="Q31" s="43"/>
      <c r="R31" s="43"/>
      <c r="S31" s="43"/>
      <c r="T31" s="43"/>
      <c r="U31" s="43"/>
      <c r="V31" s="43"/>
      <c r="W31" s="43"/>
      <c r="X31" s="43"/>
    </row>
    <row r="32" spans="1:24" ht="12.75" customHeight="1" x14ac:dyDescent="0.25">
      <c r="B32" s="43"/>
    </row>
    <row r="33" spans="2:2" ht="12.75" customHeight="1" x14ac:dyDescent="0.25">
      <c r="B33" s="43"/>
    </row>
    <row r="34" spans="2:2" ht="12.75" customHeight="1" x14ac:dyDescent="0.25">
      <c r="B34" s="43"/>
    </row>
    <row r="35" spans="2:2" ht="12.75" customHeight="1" x14ac:dyDescent="0.25">
      <c r="B35" s="43"/>
    </row>
    <row r="36" spans="2:2" ht="12.75" customHeight="1" x14ac:dyDescent="0.25">
      <c r="B36" s="43"/>
    </row>
    <row r="37" spans="2:2" ht="12.75" customHeight="1" x14ac:dyDescent="0.25">
      <c r="B37" s="43"/>
    </row>
    <row r="38" spans="2:2" ht="12.75" customHeight="1" x14ac:dyDescent="0.25">
      <c r="B38" s="43"/>
    </row>
    <row r="39" spans="2:2" ht="12.75" customHeight="1" x14ac:dyDescent="0.25">
      <c r="B39" s="43"/>
    </row>
    <row r="40" spans="2:2" ht="12.75" customHeight="1" x14ac:dyDescent="0.25">
      <c r="B40" s="43"/>
    </row>
    <row r="41" spans="2:2" ht="12.75" customHeight="1" x14ac:dyDescent="0.25">
      <c r="B41" s="43"/>
    </row>
    <row r="42" spans="2:2" ht="12.75" customHeight="1" x14ac:dyDescent="0.25">
      <c r="B42" s="43"/>
    </row>
    <row r="43" spans="2:2" ht="12.75" customHeight="1" x14ac:dyDescent="0.25">
      <c r="B43" s="43"/>
    </row>
    <row r="44" spans="2:2" ht="12.75" customHeight="1" x14ac:dyDescent="0.25">
      <c r="B44" s="43"/>
    </row>
    <row r="45" spans="2:2" ht="12.75" customHeight="1" x14ac:dyDescent="0.25">
      <c r="B45" s="43"/>
    </row>
    <row r="46" spans="2:2" ht="12.75" customHeight="1" x14ac:dyDescent="0.25">
      <c r="B46" s="43"/>
    </row>
    <row r="47" spans="2:2" ht="12.75" customHeight="1" x14ac:dyDescent="0.25">
      <c r="B47" s="43"/>
    </row>
    <row r="48" spans="2:2" ht="12.75" customHeight="1" x14ac:dyDescent="0.25">
      <c r="B48" s="43"/>
    </row>
    <row r="49" spans="2:2" ht="12.75" customHeight="1" x14ac:dyDescent="0.25">
      <c r="B49" s="43"/>
    </row>
    <row r="50" spans="2:2" ht="12.75" customHeight="1" x14ac:dyDescent="0.25">
      <c r="B50" s="43"/>
    </row>
    <row r="51" spans="2:2" ht="12.75" customHeight="1" x14ac:dyDescent="0.25">
      <c r="B51" s="43"/>
    </row>
    <row r="52" spans="2:2" ht="12.75" customHeight="1" x14ac:dyDescent="0.25">
      <c r="B52" s="43"/>
    </row>
    <row r="53" spans="2:2" ht="12.75" customHeight="1" x14ac:dyDescent="0.25">
      <c r="B53" s="43"/>
    </row>
    <row r="54" spans="2:2" ht="12.75" customHeight="1" x14ac:dyDescent="0.25">
      <c r="B54" s="43"/>
    </row>
    <row r="55" spans="2:2" ht="12.75" customHeight="1" x14ac:dyDescent="0.25">
      <c r="B55" s="43"/>
    </row>
    <row r="56" spans="2:2" ht="12.75" customHeight="1" x14ac:dyDescent="0.25">
      <c r="B56" s="43"/>
    </row>
    <row r="57" spans="2:2" ht="12.75" customHeight="1" x14ac:dyDescent="0.25">
      <c r="B57" s="43"/>
    </row>
    <row r="58" spans="2:2" ht="12.75" customHeight="1" x14ac:dyDescent="0.25">
      <c r="B58" s="43"/>
    </row>
    <row r="59" spans="2:2" ht="12.75" customHeight="1" x14ac:dyDescent="0.25">
      <c r="B59" s="43"/>
    </row>
    <row r="60" spans="2:2" ht="12.75" customHeight="1" x14ac:dyDescent="0.25">
      <c r="B60" s="43"/>
    </row>
    <row r="61" spans="2:2" ht="12.75" customHeight="1" x14ac:dyDescent="0.25">
      <c r="B61" s="43"/>
    </row>
    <row r="62" spans="2:2" ht="12.75" customHeight="1" x14ac:dyDescent="0.25">
      <c r="B62" s="43"/>
    </row>
    <row r="63" spans="2:2" ht="12.75" customHeight="1" x14ac:dyDescent="0.25">
      <c r="B63" s="43"/>
    </row>
    <row r="64" spans="2:2" ht="12.75" customHeight="1" x14ac:dyDescent="0.25">
      <c r="B64" s="43"/>
    </row>
    <row r="65" spans="2:2" ht="12.75" customHeight="1" x14ac:dyDescent="0.25">
      <c r="B65" s="43"/>
    </row>
    <row r="66" spans="2:2" ht="12.75" customHeight="1" x14ac:dyDescent="0.25">
      <c r="B66" s="43"/>
    </row>
    <row r="67" spans="2:2" ht="12.75" customHeight="1" x14ac:dyDescent="0.25">
      <c r="B67" s="43"/>
    </row>
    <row r="68" spans="2:2" ht="12.75" customHeight="1" x14ac:dyDescent="0.25">
      <c r="B68" s="43"/>
    </row>
    <row r="69" spans="2:2" ht="12.75" customHeight="1" x14ac:dyDescent="0.25">
      <c r="B69" s="43"/>
    </row>
    <row r="70" spans="2:2" ht="12.75" customHeight="1" x14ac:dyDescent="0.25">
      <c r="B70" s="43"/>
    </row>
    <row r="71" spans="2:2" ht="12.75" customHeight="1" x14ac:dyDescent="0.25">
      <c r="B71" s="43"/>
    </row>
    <row r="72" spans="2:2" ht="12.75" customHeight="1" x14ac:dyDescent="0.25">
      <c r="B72" s="43"/>
    </row>
    <row r="73" spans="2:2" ht="12.75" customHeight="1" x14ac:dyDescent="0.25">
      <c r="B73" s="43"/>
    </row>
    <row r="74" spans="2:2" ht="12.75" customHeight="1" x14ac:dyDescent="0.25">
      <c r="B74" s="43"/>
    </row>
    <row r="75" spans="2:2" ht="12.75" customHeight="1" x14ac:dyDescent="0.25">
      <c r="B75" s="43"/>
    </row>
    <row r="76" spans="2:2" ht="12.75" customHeight="1" x14ac:dyDescent="0.25">
      <c r="B76" s="43"/>
    </row>
    <row r="77" spans="2:2" ht="12.75" customHeight="1" x14ac:dyDescent="0.25">
      <c r="B77" s="43"/>
    </row>
    <row r="78" spans="2:2" ht="12.75" customHeight="1" x14ac:dyDescent="0.25">
      <c r="B78" s="43"/>
    </row>
    <row r="79" spans="2:2" ht="12.75" customHeight="1" x14ac:dyDescent="0.25">
      <c r="B79" s="43"/>
    </row>
    <row r="80" spans="2:2" ht="12.75" customHeight="1" x14ac:dyDescent="0.25">
      <c r="B80" s="43"/>
    </row>
    <row r="81" spans="2:2" ht="12.75" customHeight="1" x14ac:dyDescent="0.25">
      <c r="B81" s="43"/>
    </row>
    <row r="82" spans="2:2" ht="12.75" customHeight="1" x14ac:dyDescent="0.25">
      <c r="B82" s="43"/>
    </row>
    <row r="83" spans="2:2" ht="12.75" customHeight="1" x14ac:dyDescent="0.25">
      <c r="B83" s="43"/>
    </row>
    <row r="84" spans="2:2" ht="12.75" customHeight="1" x14ac:dyDescent="0.25">
      <c r="B84" s="43"/>
    </row>
    <row r="85" spans="2:2" ht="12.75" customHeight="1" x14ac:dyDescent="0.25">
      <c r="B85" s="43"/>
    </row>
    <row r="86" spans="2:2" ht="12.75" customHeight="1" x14ac:dyDescent="0.25">
      <c r="B86" s="43"/>
    </row>
    <row r="87" spans="2:2" ht="12.75" customHeight="1" x14ac:dyDescent="0.25">
      <c r="B87" s="43"/>
    </row>
    <row r="88" spans="2:2" ht="12.75" customHeight="1" x14ac:dyDescent="0.25">
      <c r="B88" s="43"/>
    </row>
    <row r="89" spans="2:2" ht="12.75" customHeight="1" x14ac:dyDescent="0.25">
      <c r="B89" s="43"/>
    </row>
    <row r="90" spans="2:2" ht="12.75" customHeight="1" x14ac:dyDescent="0.25">
      <c r="B90" s="43"/>
    </row>
    <row r="91" spans="2:2" ht="12.75" customHeight="1" x14ac:dyDescent="0.25">
      <c r="B91" s="43"/>
    </row>
    <row r="92" spans="2:2" ht="12.75" customHeight="1" x14ac:dyDescent="0.25">
      <c r="B92" s="43"/>
    </row>
    <row r="93" spans="2:2" ht="12.75" customHeight="1" x14ac:dyDescent="0.25">
      <c r="B93" s="43"/>
    </row>
    <row r="94" spans="2:2" ht="12.75" customHeight="1" x14ac:dyDescent="0.25">
      <c r="B94" s="43"/>
    </row>
    <row r="95" spans="2:2" ht="12.75" customHeight="1" x14ac:dyDescent="0.25">
      <c r="B95" s="43"/>
    </row>
    <row r="96" spans="2:2" ht="12.75" customHeight="1" x14ac:dyDescent="0.25">
      <c r="B96" s="43"/>
    </row>
    <row r="97" spans="2:2" ht="12.75" customHeight="1" x14ac:dyDescent="0.25">
      <c r="B97" s="43"/>
    </row>
    <row r="98" spans="2:2" ht="12.75" customHeight="1" x14ac:dyDescent="0.25">
      <c r="B98" s="43"/>
    </row>
    <row r="99" spans="2:2" ht="12.75" customHeight="1" x14ac:dyDescent="0.25">
      <c r="B99" s="43"/>
    </row>
    <row r="100" spans="2:2" ht="12.75" customHeight="1" x14ac:dyDescent="0.25">
      <c r="B100" s="43"/>
    </row>
    <row r="101" spans="2:2" ht="12.75" customHeight="1" x14ac:dyDescent="0.25">
      <c r="B101" s="43"/>
    </row>
    <row r="102" spans="2:2" ht="12.75" customHeight="1" x14ac:dyDescent="0.25">
      <c r="B102" s="43"/>
    </row>
    <row r="103" spans="2:2" ht="12.75" customHeight="1" x14ac:dyDescent="0.25">
      <c r="B103" s="43"/>
    </row>
    <row r="104" spans="2:2" ht="12.75" customHeight="1" x14ac:dyDescent="0.25">
      <c r="B104" s="43"/>
    </row>
    <row r="105" spans="2:2" ht="12.75" customHeight="1" x14ac:dyDescent="0.25">
      <c r="B105" s="43"/>
    </row>
    <row r="106" spans="2:2" ht="12.75" customHeight="1" x14ac:dyDescent="0.25">
      <c r="B106" s="43"/>
    </row>
    <row r="107" spans="2:2" ht="12.75" customHeight="1" x14ac:dyDescent="0.25">
      <c r="B107" s="43"/>
    </row>
    <row r="108" spans="2:2" ht="12.75" customHeight="1" x14ac:dyDescent="0.25">
      <c r="B108" s="43"/>
    </row>
    <row r="109" spans="2:2" ht="12.75" customHeight="1" x14ac:dyDescent="0.25">
      <c r="B109" s="43"/>
    </row>
    <row r="110" spans="2:2" ht="12.75" customHeight="1" x14ac:dyDescent="0.25">
      <c r="B110" s="43"/>
    </row>
    <row r="111" spans="2:2" ht="12.75" customHeight="1" x14ac:dyDescent="0.25">
      <c r="B111" s="43"/>
    </row>
    <row r="112" spans="2:2" ht="12.75" customHeight="1" x14ac:dyDescent="0.25">
      <c r="B112" s="43"/>
    </row>
    <row r="113" spans="2:2" ht="12.75" customHeight="1" x14ac:dyDescent="0.25">
      <c r="B113" s="43"/>
    </row>
    <row r="114" spans="2:2" ht="12.75" customHeight="1" x14ac:dyDescent="0.25">
      <c r="B114" s="43"/>
    </row>
    <row r="115" spans="2:2" ht="12.75" customHeight="1" x14ac:dyDescent="0.25">
      <c r="B115" s="43"/>
    </row>
    <row r="116" spans="2:2" ht="12.75" customHeight="1" x14ac:dyDescent="0.25">
      <c r="B116" s="43"/>
    </row>
    <row r="117" spans="2:2" ht="12.75" customHeight="1" x14ac:dyDescent="0.25">
      <c r="B117" s="43"/>
    </row>
    <row r="118" spans="2:2" ht="12.75" customHeight="1" x14ac:dyDescent="0.25">
      <c r="B118" s="43"/>
    </row>
    <row r="119" spans="2:2" ht="12.75" customHeight="1" x14ac:dyDescent="0.25">
      <c r="B119" s="43"/>
    </row>
    <row r="120" spans="2:2" ht="12.75" customHeight="1" x14ac:dyDescent="0.25">
      <c r="B120" s="43"/>
    </row>
    <row r="121" spans="2:2" ht="12.75" customHeight="1" x14ac:dyDescent="0.25">
      <c r="B121" s="43"/>
    </row>
    <row r="122" spans="2:2" ht="12.75" customHeight="1" x14ac:dyDescent="0.25">
      <c r="B122" s="43"/>
    </row>
    <row r="123" spans="2:2" ht="12.75" customHeight="1" x14ac:dyDescent="0.25">
      <c r="B123" s="43"/>
    </row>
    <row r="124" spans="2:2" ht="12.75" customHeight="1" x14ac:dyDescent="0.25">
      <c r="B124" s="43"/>
    </row>
    <row r="125" spans="2:2" ht="12.75" customHeight="1" x14ac:dyDescent="0.25">
      <c r="B125" s="43"/>
    </row>
    <row r="126" spans="2:2" ht="12.75" customHeight="1" x14ac:dyDescent="0.25">
      <c r="B126" s="43"/>
    </row>
    <row r="127" spans="2:2" ht="12.75" customHeight="1" x14ac:dyDescent="0.25">
      <c r="B127" s="43"/>
    </row>
    <row r="128" spans="2:2" ht="12.75" customHeight="1" x14ac:dyDescent="0.25">
      <c r="B128" s="43"/>
    </row>
    <row r="129" spans="2:2" ht="12.75" customHeight="1" x14ac:dyDescent="0.25">
      <c r="B129" s="43"/>
    </row>
    <row r="130" spans="2:2" ht="12.75" customHeight="1" x14ac:dyDescent="0.25">
      <c r="B130" s="43"/>
    </row>
    <row r="131" spans="2:2" ht="12.75" customHeight="1" x14ac:dyDescent="0.25">
      <c r="B131" s="43"/>
    </row>
    <row r="132" spans="2:2" ht="12.75" customHeight="1" x14ac:dyDescent="0.25">
      <c r="B132" s="43"/>
    </row>
    <row r="133" spans="2:2" ht="12.75" customHeight="1" x14ac:dyDescent="0.25">
      <c r="B133" s="43"/>
    </row>
    <row r="134" spans="2:2" ht="12.75" customHeight="1" x14ac:dyDescent="0.25">
      <c r="B134" s="43"/>
    </row>
    <row r="135" spans="2:2" ht="12.75" customHeight="1" x14ac:dyDescent="0.25">
      <c r="B135" s="43"/>
    </row>
    <row r="136" spans="2:2" ht="12.75" customHeight="1" x14ac:dyDescent="0.25">
      <c r="B136" s="43"/>
    </row>
    <row r="137" spans="2:2" ht="12.75" customHeight="1" x14ac:dyDescent="0.25">
      <c r="B137" s="43"/>
    </row>
    <row r="138" spans="2:2" ht="12.75" customHeight="1" x14ac:dyDescent="0.25">
      <c r="B138" s="43"/>
    </row>
    <row r="139" spans="2:2" ht="12.75" customHeight="1" x14ac:dyDescent="0.25">
      <c r="B139" s="43"/>
    </row>
    <row r="140" spans="2:2" ht="12.75" customHeight="1" x14ac:dyDescent="0.25">
      <c r="B140" s="43"/>
    </row>
    <row r="141" spans="2:2" ht="12.75" customHeight="1" x14ac:dyDescent="0.25">
      <c r="B141" s="43"/>
    </row>
    <row r="142" spans="2:2" ht="12.75" customHeight="1" x14ac:dyDescent="0.25">
      <c r="B142" s="43"/>
    </row>
    <row r="143" spans="2:2" ht="12.75" customHeight="1" x14ac:dyDescent="0.25">
      <c r="B143" s="43"/>
    </row>
    <row r="144" spans="2:2" ht="12.75" customHeight="1" x14ac:dyDescent="0.25">
      <c r="B144" s="43"/>
    </row>
    <row r="145" spans="2:2" ht="12.75" customHeight="1" x14ac:dyDescent="0.25">
      <c r="B145" s="43"/>
    </row>
    <row r="146" spans="2:2" ht="12.75" customHeight="1" x14ac:dyDescent="0.25">
      <c r="B146" s="43"/>
    </row>
    <row r="147" spans="2:2" ht="12.75" customHeight="1" x14ac:dyDescent="0.25">
      <c r="B147" s="43"/>
    </row>
    <row r="148" spans="2:2" ht="12.75" customHeight="1" x14ac:dyDescent="0.25">
      <c r="B148" s="43"/>
    </row>
    <row r="149" spans="2:2" ht="12.75" customHeight="1" x14ac:dyDescent="0.25">
      <c r="B149" s="43"/>
    </row>
    <row r="150" spans="2:2" ht="12.75" customHeight="1" x14ac:dyDescent="0.25">
      <c r="B150" s="43"/>
    </row>
    <row r="151" spans="2:2" ht="12.75" customHeight="1" x14ac:dyDescent="0.25">
      <c r="B151" s="43"/>
    </row>
    <row r="152" spans="2:2" ht="12.75" customHeight="1" x14ac:dyDescent="0.25">
      <c r="B152" s="43"/>
    </row>
    <row r="153" spans="2:2" ht="12.75" customHeight="1" x14ac:dyDescent="0.25">
      <c r="B153" s="43"/>
    </row>
    <row r="154" spans="2:2" ht="12.75" customHeight="1" x14ac:dyDescent="0.25">
      <c r="B154" s="43"/>
    </row>
    <row r="155" spans="2:2" ht="12.75" customHeight="1" x14ac:dyDescent="0.25">
      <c r="B155" s="43"/>
    </row>
    <row r="156" spans="2:2" ht="12.75" customHeight="1" x14ac:dyDescent="0.25">
      <c r="B156" s="43"/>
    </row>
    <row r="157" spans="2:2" ht="12.75" customHeight="1" x14ac:dyDescent="0.25">
      <c r="B157" s="43"/>
    </row>
    <row r="158" spans="2:2" ht="12.75" customHeight="1" x14ac:dyDescent="0.25">
      <c r="B158" s="43"/>
    </row>
    <row r="159" spans="2:2" ht="12.75" customHeight="1" x14ac:dyDescent="0.25">
      <c r="B159" s="43"/>
    </row>
    <row r="160" spans="2:2" ht="12.75" customHeight="1" x14ac:dyDescent="0.25">
      <c r="B160" s="43"/>
    </row>
    <row r="161" spans="2:2" ht="12.75" customHeight="1" x14ac:dyDescent="0.25">
      <c r="B161" s="43"/>
    </row>
    <row r="162" spans="2:2" ht="12.75" customHeight="1" x14ac:dyDescent="0.25">
      <c r="B162" s="43"/>
    </row>
    <row r="163" spans="2:2" ht="12.75" customHeight="1" x14ac:dyDescent="0.25">
      <c r="B163" s="43"/>
    </row>
    <row r="164" spans="2:2" ht="12.75" customHeight="1" x14ac:dyDescent="0.25">
      <c r="B164" s="43"/>
    </row>
    <row r="165" spans="2:2" ht="12.75" customHeight="1" x14ac:dyDescent="0.25">
      <c r="B165" s="43"/>
    </row>
    <row r="166" spans="2:2" ht="12.75" customHeight="1" x14ac:dyDescent="0.25">
      <c r="B166" s="43"/>
    </row>
    <row r="167" spans="2:2" ht="12.75" customHeight="1" x14ac:dyDescent="0.25">
      <c r="B167" s="43"/>
    </row>
    <row r="168" spans="2:2" ht="12.75" customHeight="1" x14ac:dyDescent="0.25">
      <c r="B168" s="43"/>
    </row>
    <row r="169" spans="2:2" ht="12.75" customHeight="1" x14ac:dyDescent="0.25">
      <c r="B169" s="43"/>
    </row>
    <row r="170" spans="2:2" ht="12.75" customHeight="1" x14ac:dyDescent="0.25">
      <c r="B170" s="43"/>
    </row>
    <row r="171" spans="2:2" ht="12.75" customHeight="1" x14ac:dyDescent="0.25">
      <c r="B171" s="43"/>
    </row>
    <row r="172" spans="2:2" ht="12.75" customHeight="1" x14ac:dyDescent="0.25">
      <c r="B172" s="43"/>
    </row>
    <row r="173" spans="2:2" ht="12.75" customHeight="1" x14ac:dyDescent="0.25">
      <c r="B173" s="43"/>
    </row>
    <row r="174" spans="2:2" ht="12.75" customHeight="1" x14ac:dyDescent="0.25">
      <c r="B174" s="43"/>
    </row>
    <row r="175" spans="2:2" ht="12.75" customHeight="1" x14ac:dyDescent="0.25">
      <c r="B175" s="43"/>
    </row>
    <row r="176" spans="2:2" ht="12.75" customHeight="1" x14ac:dyDescent="0.25">
      <c r="B176" s="43"/>
    </row>
    <row r="177" spans="2:2" ht="12.75" customHeight="1" x14ac:dyDescent="0.25">
      <c r="B177" s="43"/>
    </row>
    <row r="178" spans="2:2" ht="12.75" customHeight="1" x14ac:dyDescent="0.25">
      <c r="B178" s="43"/>
    </row>
    <row r="179" spans="2:2" ht="12.75" customHeight="1" x14ac:dyDescent="0.25">
      <c r="B179" s="43"/>
    </row>
    <row r="180" spans="2:2" ht="12.75" customHeight="1" x14ac:dyDescent="0.25">
      <c r="B180" s="43"/>
    </row>
    <row r="181" spans="2:2" ht="12.75" customHeight="1" x14ac:dyDescent="0.25">
      <c r="B181" s="43"/>
    </row>
    <row r="182" spans="2:2" ht="12.75" customHeight="1" x14ac:dyDescent="0.25">
      <c r="B182" s="43"/>
    </row>
    <row r="183" spans="2:2" ht="12.75" customHeight="1" x14ac:dyDescent="0.25">
      <c r="B183" s="43"/>
    </row>
    <row r="184" spans="2:2" ht="12.75" customHeight="1" x14ac:dyDescent="0.25">
      <c r="B184" s="43"/>
    </row>
    <row r="185" spans="2:2" ht="12.75" customHeight="1" x14ac:dyDescent="0.25">
      <c r="B185" s="43"/>
    </row>
    <row r="186" spans="2:2" ht="12.75" customHeight="1" x14ac:dyDescent="0.25">
      <c r="B186" s="43"/>
    </row>
    <row r="187" spans="2:2" ht="12.75" customHeight="1" x14ac:dyDescent="0.25">
      <c r="B187" s="43"/>
    </row>
    <row r="188" spans="2:2" ht="12.75" customHeight="1" x14ac:dyDescent="0.25">
      <c r="B188" s="43"/>
    </row>
    <row r="189" spans="2:2" ht="12.75" customHeight="1" x14ac:dyDescent="0.25">
      <c r="B189" s="43"/>
    </row>
    <row r="190" spans="2:2" ht="12.75" customHeight="1" x14ac:dyDescent="0.25">
      <c r="B190" s="43"/>
    </row>
    <row r="191" spans="2:2" ht="12.75" customHeight="1" x14ac:dyDescent="0.25">
      <c r="B191" s="43"/>
    </row>
    <row r="192" spans="2:2" ht="12.75" customHeight="1" x14ac:dyDescent="0.25">
      <c r="B192" s="43"/>
    </row>
    <row r="193" spans="2:2" ht="12.75" customHeight="1" x14ac:dyDescent="0.25">
      <c r="B193" s="43"/>
    </row>
    <row r="194" spans="2:2" ht="12.75" customHeight="1" x14ac:dyDescent="0.25">
      <c r="B194" s="43"/>
    </row>
    <row r="195" spans="2:2" ht="12.75" customHeight="1" x14ac:dyDescent="0.25">
      <c r="B195" s="43"/>
    </row>
    <row r="196" spans="2:2" ht="12.75" customHeight="1" x14ac:dyDescent="0.25">
      <c r="B196" s="43"/>
    </row>
    <row r="197" spans="2:2" ht="12.75" customHeight="1" x14ac:dyDescent="0.25">
      <c r="B197" s="43"/>
    </row>
    <row r="198" spans="2:2" ht="12.75" customHeight="1" x14ac:dyDescent="0.25">
      <c r="B198" s="43"/>
    </row>
    <row r="199" spans="2:2" ht="12.75" customHeight="1" x14ac:dyDescent="0.25">
      <c r="B199" s="43"/>
    </row>
    <row r="200" spans="2:2" ht="12.75" customHeight="1" x14ac:dyDescent="0.25">
      <c r="B200" s="43"/>
    </row>
    <row r="201" spans="2:2" ht="12.75" customHeight="1" x14ac:dyDescent="0.25">
      <c r="B201" s="43"/>
    </row>
    <row r="202" spans="2:2" ht="12.75" customHeight="1" x14ac:dyDescent="0.25">
      <c r="B202" s="43"/>
    </row>
    <row r="203" spans="2:2" ht="12.75" customHeight="1" x14ac:dyDescent="0.25">
      <c r="B203" s="43"/>
    </row>
    <row r="204" spans="2:2" ht="12.75" customHeight="1" x14ac:dyDescent="0.25">
      <c r="B204" s="43"/>
    </row>
    <row r="205" spans="2:2" ht="12.75" customHeight="1" x14ac:dyDescent="0.25">
      <c r="B205" s="43"/>
    </row>
    <row r="206" spans="2:2" ht="12.75" customHeight="1" x14ac:dyDescent="0.25">
      <c r="B206" s="43"/>
    </row>
    <row r="207" spans="2:2" ht="12.75" customHeight="1" x14ac:dyDescent="0.25">
      <c r="B207" s="43"/>
    </row>
    <row r="208" spans="2:2" ht="12.75" customHeight="1" x14ac:dyDescent="0.25">
      <c r="B208" s="43"/>
    </row>
    <row r="209" spans="2:2" ht="12.75" customHeight="1" x14ac:dyDescent="0.25">
      <c r="B209" s="43"/>
    </row>
    <row r="210" spans="2:2" ht="12.75" customHeight="1" x14ac:dyDescent="0.25">
      <c r="B210" s="43"/>
    </row>
    <row r="211" spans="2:2" ht="12.75" customHeight="1" x14ac:dyDescent="0.25">
      <c r="B211" s="43"/>
    </row>
    <row r="212" spans="2:2" ht="12.75" customHeight="1" x14ac:dyDescent="0.25">
      <c r="B212" s="43"/>
    </row>
    <row r="213" spans="2:2" ht="12.75" customHeight="1" x14ac:dyDescent="0.25">
      <c r="B213" s="43"/>
    </row>
    <row r="214" spans="2:2" ht="12.75" customHeight="1" x14ac:dyDescent="0.25">
      <c r="B214" s="43"/>
    </row>
    <row r="215" spans="2:2" ht="12.75" customHeight="1" x14ac:dyDescent="0.25">
      <c r="B215" s="43"/>
    </row>
    <row r="216" spans="2:2" ht="12.75" customHeight="1" x14ac:dyDescent="0.25">
      <c r="B216" s="43"/>
    </row>
    <row r="217" spans="2:2" ht="12.75" customHeight="1" x14ac:dyDescent="0.25">
      <c r="B217" s="43"/>
    </row>
    <row r="218" spans="2:2" ht="12.75" customHeight="1" x14ac:dyDescent="0.25">
      <c r="B218" s="43"/>
    </row>
    <row r="219" spans="2:2" ht="12.75" customHeight="1" x14ac:dyDescent="0.25">
      <c r="B219" s="43"/>
    </row>
    <row r="220" spans="2:2" ht="12.75" customHeight="1" x14ac:dyDescent="0.25">
      <c r="B220" s="43"/>
    </row>
    <row r="221" spans="2:2" ht="12.75" customHeight="1" x14ac:dyDescent="0.25">
      <c r="B221" s="43"/>
    </row>
    <row r="222" spans="2:2" ht="12.75" customHeight="1" x14ac:dyDescent="0.25">
      <c r="B222" s="43"/>
    </row>
    <row r="223" spans="2:2" ht="12.75" customHeight="1" x14ac:dyDescent="0.25">
      <c r="B223" s="43"/>
    </row>
    <row r="224" spans="2:2" ht="12.75" customHeight="1" x14ac:dyDescent="0.25">
      <c r="B224" s="43"/>
    </row>
    <row r="225" spans="2:2" ht="12.75" customHeight="1" x14ac:dyDescent="0.25">
      <c r="B225" s="43"/>
    </row>
    <row r="226" spans="2:2" ht="12.75" customHeight="1" x14ac:dyDescent="0.25">
      <c r="B226" s="43"/>
    </row>
    <row r="227" spans="2:2" ht="12.75" customHeight="1" x14ac:dyDescent="0.25">
      <c r="B227" s="43"/>
    </row>
    <row r="228" spans="2:2" ht="12.75" customHeight="1" x14ac:dyDescent="0.25">
      <c r="B228" s="43"/>
    </row>
    <row r="229" spans="2:2" ht="12.75" customHeight="1" x14ac:dyDescent="0.25">
      <c r="B229" s="43"/>
    </row>
    <row r="230" spans="2:2" ht="12.75" customHeight="1" x14ac:dyDescent="0.25">
      <c r="B230" s="43"/>
    </row>
    <row r="231" spans="2:2" ht="12.75" customHeight="1" x14ac:dyDescent="0.25">
      <c r="B231" s="43"/>
    </row>
    <row r="232" spans="2:2" ht="12.75" customHeight="1" x14ac:dyDescent="0.25">
      <c r="B232" s="43"/>
    </row>
    <row r="233" spans="2:2" ht="12.75" customHeight="1" x14ac:dyDescent="0.25">
      <c r="B233" s="43"/>
    </row>
    <row r="234" spans="2:2" ht="12.75" customHeight="1" x14ac:dyDescent="0.25">
      <c r="B234" s="43"/>
    </row>
    <row r="235" spans="2:2" ht="12.75" customHeight="1" x14ac:dyDescent="0.25">
      <c r="B235" s="43"/>
    </row>
    <row r="236" spans="2:2" ht="12.75" customHeight="1" x14ac:dyDescent="0.25">
      <c r="B236" s="43"/>
    </row>
    <row r="237" spans="2:2" ht="12.75" customHeight="1" x14ac:dyDescent="0.25">
      <c r="B237" s="43"/>
    </row>
    <row r="238" spans="2:2" ht="12.75" customHeight="1" x14ac:dyDescent="0.25">
      <c r="B238" s="43"/>
    </row>
    <row r="239" spans="2:2" ht="12.75" customHeight="1" x14ac:dyDescent="0.25">
      <c r="B239" s="43"/>
    </row>
    <row r="240" spans="2:2" ht="12.75" customHeight="1" x14ac:dyDescent="0.25">
      <c r="B240" s="43"/>
    </row>
    <row r="241" spans="2:2" ht="12.75" customHeight="1" x14ac:dyDescent="0.25">
      <c r="B241" s="43"/>
    </row>
    <row r="242" spans="2:2" ht="12.75" customHeight="1" x14ac:dyDescent="0.25">
      <c r="B242" s="43"/>
    </row>
    <row r="243" spans="2:2" ht="12.75" customHeight="1" x14ac:dyDescent="0.25">
      <c r="B243" s="43"/>
    </row>
    <row r="244" spans="2:2" ht="12.75" customHeight="1" x14ac:dyDescent="0.25">
      <c r="B244" s="43"/>
    </row>
    <row r="245" spans="2:2" ht="12.75" customHeight="1" x14ac:dyDescent="0.25">
      <c r="B245" s="43"/>
    </row>
    <row r="246" spans="2:2" ht="12.75" customHeight="1" x14ac:dyDescent="0.25">
      <c r="B246" s="43"/>
    </row>
    <row r="247" spans="2:2" ht="12.75" customHeight="1" x14ac:dyDescent="0.25">
      <c r="B247" s="43"/>
    </row>
    <row r="248" spans="2:2" ht="12.75" customHeight="1" x14ac:dyDescent="0.25">
      <c r="B248" s="43"/>
    </row>
    <row r="249" spans="2:2" ht="12.75" customHeight="1" x14ac:dyDescent="0.25">
      <c r="B249" s="43"/>
    </row>
    <row r="250" spans="2:2" ht="12.75" customHeight="1" x14ac:dyDescent="0.25">
      <c r="B250" s="43"/>
    </row>
    <row r="251" spans="2:2" ht="12.75" customHeight="1" x14ac:dyDescent="0.25">
      <c r="B251" s="43"/>
    </row>
    <row r="252" spans="2:2" ht="12.75" customHeight="1" x14ac:dyDescent="0.25">
      <c r="B252" s="43"/>
    </row>
    <row r="253" spans="2:2" ht="12.75" customHeight="1" x14ac:dyDescent="0.25">
      <c r="B253" s="43"/>
    </row>
    <row r="254" spans="2:2" ht="12.75" customHeight="1" x14ac:dyDescent="0.25">
      <c r="B254" s="43"/>
    </row>
    <row r="255" spans="2:2" ht="12.75" customHeight="1" x14ac:dyDescent="0.25">
      <c r="B255" s="43"/>
    </row>
    <row r="256" spans="2:2" ht="12.75" customHeight="1" x14ac:dyDescent="0.25">
      <c r="B256" s="43"/>
    </row>
    <row r="257" spans="2:2" ht="12.75" customHeight="1" x14ac:dyDescent="0.25">
      <c r="B257" s="43"/>
    </row>
    <row r="258" spans="2:2" ht="12.75" customHeight="1" x14ac:dyDescent="0.25">
      <c r="B258" s="43"/>
    </row>
    <row r="259" spans="2:2" ht="12.75" customHeight="1" x14ac:dyDescent="0.25">
      <c r="B259" s="43"/>
    </row>
    <row r="260" spans="2:2" ht="12.75" customHeight="1" x14ac:dyDescent="0.25">
      <c r="B260" s="43"/>
    </row>
    <row r="261" spans="2:2" ht="12.75" customHeight="1" x14ac:dyDescent="0.25">
      <c r="B261" s="43"/>
    </row>
    <row r="262" spans="2:2" ht="12.75" customHeight="1" x14ac:dyDescent="0.25">
      <c r="B262" s="43"/>
    </row>
    <row r="263" spans="2:2" ht="12.75" customHeight="1" x14ac:dyDescent="0.25">
      <c r="B263" s="43"/>
    </row>
    <row r="264" spans="2:2" ht="12.75" customHeight="1" x14ac:dyDescent="0.25">
      <c r="B264" s="43"/>
    </row>
    <row r="265" spans="2:2" ht="12.75" customHeight="1" x14ac:dyDescent="0.25">
      <c r="B265" s="43"/>
    </row>
    <row r="266" spans="2:2" ht="12.75" customHeight="1" x14ac:dyDescent="0.25">
      <c r="B266" s="43"/>
    </row>
    <row r="267" spans="2:2" ht="12.75" customHeight="1" x14ac:dyDescent="0.25">
      <c r="B267" s="43"/>
    </row>
    <row r="268" spans="2:2" ht="12.75" customHeight="1" x14ac:dyDescent="0.25">
      <c r="B268" s="43"/>
    </row>
    <row r="269" spans="2:2" ht="12.75" customHeight="1" x14ac:dyDescent="0.25">
      <c r="B269" s="43"/>
    </row>
    <row r="270" spans="2:2" ht="12.75" customHeight="1" x14ac:dyDescent="0.25">
      <c r="B270" s="43"/>
    </row>
    <row r="271" spans="2:2" ht="12.75" customHeight="1" x14ac:dyDescent="0.25">
      <c r="B271" s="43"/>
    </row>
    <row r="272" spans="2:2" ht="12.75" customHeight="1" x14ac:dyDescent="0.25">
      <c r="B272" s="43"/>
    </row>
    <row r="273" spans="2:2" ht="12.75" customHeight="1" x14ac:dyDescent="0.25">
      <c r="B273" s="43"/>
    </row>
    <row r="274" spans="2:2" ht="12.75" customHeight="1" x14ac:dyDescent="0.25">
      <c r="B274" s="43"/>
    </row>
    <row r="275" spans="2:2" ht="12.75" customHeight="1" x14ac:dyDescent="0.25">
      <c r="B275" s="43"/>
    </row>
    <row r="276" spans="2:2" ht="12.75" customHeight="1" x14ac:dyDescent="0.25">
      <c r="B276" s="43"/>
    </row>
    <row r="277" spans="2:2" ht="12.75" customHeight="1" x14ac:dyDescent="0.25">
      <c r="B277" s="43"/>
    </row>
    <row r="278" spans="2:2" ht="12.75" customHeight="1" x14ac:dyDescent="0.25">
      <c r="B278" s="43"/>
    </row>
    <row r="279" spans="2:2" ht="12.75" customHeight="1" x14ac:dyDescent="0.25">
      <c r="B279" s="43"/>
    </row>
    <row r="280" spans="2:2" ht="12.75" customHeight="1" x14ac:dyDescent="0.25">
      <c r="B280" s="43"/>
    </row>
    <row r="281" spans="2:2" ht="12.75" customHeight="1" x14ac:dyDescent="0.25">
      <c r="B281" s="43"/>
    </row>
    <row r="282" spans="2:2" ht="12.75" customHeight="1" x14ac:dyDescent="0.25">
      <c r="B282" s="43"/>
    </row>
    <row r="283" spans="2:2" ht="12.75" customHeight="1" x14ac:dyDescent="0.25">
      <c r="B283" s="43"/>
    </row>
    <row r="284" spans="2:2" ht="12.75" customHeight="1" x14ac:dyDescent="0.25">
      <c r="B284" s="43"/>
    </row>
    <row r="285" spans="2:2" ht="12.75" customHeight="1" x14ac:dyDescent="0.25">
      <c r="B285" s="43"/>
    </row>
    <row r="286" spans="2:2" ht="12.75" customHeight="1" x14ac:dyDescent="0.25">
      <c r="B286" s="43"/>
    </row>
    <row r="287" spans="2:2" ht="12.75" customHeight="1" x14ac:dyDescent="0.25">
      <c r="B287" s="43"/>
    </row>
    <row r="288" spans="2:2" ht="12.75" customHeight="1" x14ac:dyDescent="0.25">
      <c r="B288" s="43"/>
    </row>
    <row r="289" spans="2:2" ht="12.75" customHeight="1" x14ac:dyDescent="0.25">
      <c r="B289" s="43"/>
    </row>
    <row r="290" spans="2:2" ht="12.75" customHeight="1" x14ac:dyDescent="0.25">
      <c r="B290" s="43"/>
    </row>
    <row r="291" spans="2:2" ht="12.75" customHeight="1" x14ac:dyDescent="0.25">
      <c r="B291" s="43"/>
    </row>
    <row r="292" spans="2:2" ht="12.75" customHeight="1" x14ac:dyDescent="0.25">
      <c r="B292" s="43"/>
    </row>
    <row r="293" spans="2:2" ht="12.75" customHeight="1" x14ac:dyDescent="0.25">
      <c r="B293" s="43"/>
    </row>
    <row r="294" spans="2:2" ht="12.75" customHeight="1" x14ac:dyDescent="0.25">
      <c r="B294" s="43"/>
    </row>
    <row r="295" spans="2:2" ht="12.75" customHeight="1" x14ac:dyDescent="0.25">
      <c r="B295" s="43"/>
    </row>
    <row r="296" spans="2:2" ht="12.75" customHeight="1" x14ac:dyDescent="0.25">
      <c r="B296" s="43"/>
    </row>
    <row r="297" spans="2:2" ht="12.75" customHeight="1" x14ac:dyDescent="0.25">
      <c r="B297" s="43"/>
    </row>
    <row r="298" spans="2:2" ht="12.75" customHeight="1" x14ac:dyDescent="0.25">
      <c r="B298" s="43"/>
    </row>
    <row r="299" spans="2:2" ht="12.75" customHeight="1" x14ac:dyDescent="0.25">
      <c r="B299" s="43"/>
    </row>
    <row r="300" spans="2:2" ht="12.75" customHeight="1" x14ac:dyDescent="0.25">
      <c r="B300" s="43"/>
    </row>
    <row r="301" spans="2:2" ht="12.75" customHeight="1" x14ac:dyDescent="0.25">
      <c r="B301" s="43"/>
    </row>
    <row r="302" spans="2:2" ht="12.75" customHeight="1" x14ac:dyDescent="0.25">
      <c r="B302" s="43"/>
    </row>
    <row r="303" spans="2:2" ht="12.75" customHeight="1" x14ac:dyDescent="0.25">
      <c r="B303" s="43"/>
    </row>
    <row r="304" spans="2:2" ht="12.75" customHeight="1" x14ac:dyDescent="0.25">
      <c r="B304" s="43"/>
    </row>
    <row r="305" spans="2:2" ht="12.75" customHeight="1" x14ac:dyDescent="0.25">
      <c r="B305" s="43"/>
    </row>
    <row r="306" spans="2:2" ht="12.75" customHeight="1" x14ac:dyDescent="0.25">
      <c r="B306" s="43"/>
    </row>
    <row r="307" spans="2:2" ht="12.75" customHeight="1" x14ac:dyDescent="0.25">
      <c r="B307" s="43"/>
    </row>
    <row r="308" spans="2:2" ht="12.75" customHeight="1" x14ac:dyDescent="0.25">
      <c r="B308" s="43"/>
    </row>
    <row r="309" spans="2:2" ht="12.75" customHeight="1" x14ac:dyDescent="0.25">
      <c r="B309" s="43"/>
    </row>
    <row r="310" spans="2:2" ht="12.75" customHeight="1" x14ac:dyDescent="0.25">
      <c r="B310" s="43"/>
    </row>
    <row r="311" spans="2:2" ht="12.75" customHeight="1" x14ac:dyDescent="0.25">
      <c r="B311" s="43"/>
    </row>
    <row r="312" spans="2:2" ht="12.75" customHeight="1" x14ac:dyDescent="0.25">
      <c r="B312" s="43"/>
    </row>
    <row r="313" spans="2:2" ht="12.75" customHeight="1" x14ac:dyDescent="0.25">
      <c r="B313" s="43"/>
    </row>
    <row r="314" spans="2:2" ht="12.75" customHeight="1" x14ac:dyDescent="0.25">
      <c r="B314" s="43"/>
    </row>
    <row r="315" spans="2:2" ht="12.75" customHeight="1" x14ac:dyDescent="0.25">
      <c r="B315" s="43"/>
    </row>
    <row r="316" spans="2:2" ht="12.75" customHeight="1" x14ac:dyDescent="0.25">
      <c r="B316" s="43"/>
    </row>
    <row r="317" spans="2:2" ht="12.75" customHeight="1" x14ac:dyDescent="0.25">
      <c r="B317" s="43"/>
    </row>
    <row r="318" spans="2:2" ht="12.75" customHeight="1" x14ac:dyDescent="0.25">
      <c r="B318" s="43"/>
    </row>
    <row r="319" spans="2:2" ht="12.75" customHeight="1" x14ac:dyDescent="0.25">
      <c r="B319" s="43"/>
    </row>
    <row r="320" spans="2:2" ht="12.75" customHeight="1" x14ac:dyDescent="0.25">
      <c r="B320" s="43"/>
    </row>
    <row r="321" spans="2:2" ht="12.75" customHeight="1" x14ac:dyDescent="0.25">
      <c r="B321" s="43"/>
    </row>
    <row r="322" spans="2:2" ht="12.75" customHeight="1" x14ac:dyDescent="0.25">
      <c r="B322" s="43"/>
    </row>
    <row r="323" spans="2:2" ht="12.75" customHeight="1" x14ac:dyDescent="0.25">
      <c r="B323" s="43"/>
    </row>
    <row r="324" spans="2:2" ht="12.75" customHeight="1" x14ac:dyDescent="0.25">
      <c r="B324" s="43"/>
    </row>
    <row r="325" spans="2:2" ht="12.75" customHeight="1" x14ac:dyDescent="0.25">
      <c r="B325" s="43"/>
    </row>
    <row r="326" spans="2:2" ht="12.75" customHeight="1" x14ac:dyDescent="0.25">
      <c r="B326" s="43"/>
    </row>
    <row r="327" spans="2:2" ht="12.75" customHeight="1" x14ac:dyDescent="0.25">
      <c r="B327" s="43"/>
    </row>
    <row r="328" spans="2:2" ht="12.75" customHeight="1" x14ac:dyDescent="0.25">
      <c r="B328" s="43"/>
    </row>
    <row r="329" spans="2:2" ht="12.75" customHeight="1" x14ac:dyDescent="0.25">
      <c r="B329" s="43"/>
    </row>
    <row r="330" spans="2:2" ht="12.75" customHeight="1" x14ac:dyDescent="0.25">
      <c r="B330" s="43"/>
    </row>
    <row r="331" spans="2:2" ht="12.75" customHeight="1" x14ac:dyDescent="0.25">
      <c r="B331" s="43"/>
    </row>
    <row r="332" spans="2:2" ht="12.75" customHeight="1" x14ac:dyDescent="0.25">
      <c r="B332" s="43"/>
    </row>
    <row r="333" spans="2:2" ht="12.75" customHeight="1" x14ac:dyDescent="0.25">
      <c r="B333" s="43"/>
    </row>
    <row r="334" spans="2:2" ht="12.75" customHeight="1" x14ac:dyDescent="0.25">
      <c r="B334" s="43"/>
    </row>
    <row r="335" spans="2:2" ht="12.75" customHeight="1" x14ac:dyDescent="0.25">
      <c r="B335" s="43"/>
    </row>
    <row r="336" spans="2:2" ht="12.75" customHeight="1" x14ac:dyDescent="0.25">
      <c r="B336" s="43"/>
    </row>
    <row r="337" spans="2:2" ht="12.75" customHeight="1" x14ac:dyDescent="0.25">
      <c r="B337" s="43"/>
    </row>
    <row r="338" spans="2:2" ht="12.75" customHeight="1" x14ac:dyDescent="0.25">
      <c r="B338" s="43"/>
    </row>
    <row r="339" spans="2:2" ht="12.75" customHeight="1" x14ac:dyDescent="0.25">
      <c r="B339" s="43"/>
    </row>
    <row r="340" spans="2:2" ht="12.75" customHeight="1" x14ac:dyDescent="0.25">
      <c r="B340" s="43"/>
    </row>
    <row r="341" spans="2:2" ht="12.75" customHeight="1" x14ac:dyDescent="0.25">
      <c r="B341" s="43"/>
    </row>
    <row r="342" spans="2:2" ht="12.75" customHeight="1" x14ac:dyDescent="0.25">
      <c r="B342" s="43"/>
    </row>
    <row r="343" spans="2:2" ht="12.75" customHeight="1" x14ac:dyDescent="0.25">
      <c r="B343" s="43"/>
    </row>
    <row r="344" spans="2:2" ht="12.75" customHeight="1" x14ac:dyDescent="0.25">
      <c r="B344" s="43"/>
    </row>
    <row r="345" spans="2:2" ht="12.75" customHeight="1" x14ac:dyDescent="0.25">
      <c r="B345" s="43"/>
    </row>
    <row r="346" spans="2:2" ht="12.75" customHeight="1" x14ac:dyDescent="0.25">
      <c r="B346" s="43"/>
    </row>
    <row r="347" spans="2:2" ht="12.75" customHeight="1" x14ac:dyDescent="0.25">
      <c r="B347" s="43"/>
    </row>
    <row r="348" spans="2:2" ht="12.75" customHeight="1" x14ac:dyDescent="0.25">
      <c r="B348" s="43"/>
    </row>
    <row r="349" spans="2:2" ht="12.75" customHeight="1" x14ac:dyDescent="0.25">
      <c r="B349" s="43"/>
    </row>
    <row r="350" spans="2:2" ht="12.75" customHeight="1" x14ac:dyDescent="0.25">
      <c r="B350" s="43"/>
    </row>
    <row r="351" spans="2:2" ht="12.75" customHeight="1" x14ac:dyDescent="0.25">
      <c r="B351" s="43"/>
    </row>
    <row r="352" spans="2:2" ht="12.75" customHeight="1" x14ac:dyDescent="0.25">
      <c r="B352" s="43"/>
    </row>
    <row r="353" spans="2:2" ht="12.75" customHeight="1" x14ac:dyDescent="0.25">
      <c r="B353" s="43"/>
    </row>
    <row r="354" spans="2:2" ht="12.75" customHeight="1" x14ac:dyDescent="0.25">
      <c r="B354" s="43"/>
    </row>
    <row r="355" spans="2:2" ht="12.75" customHeight="1" x14ac:dyDescent="0.25">
      <c r="B355" s="43"/>
    </row>
    <row r="356" spans="2:2" ht="12.75" customHeight="1" x14ac:dyDescent="0.25">
      <c r="B356" s="43"/>
    </row>
    <row r="357" spans="2:2" ht="12.75" customHeight="1" x14ac:dyDescent="0.25">
      <c r="B357" s="43"/>
    </row>
    <row r="358" spans="2:2" ht="12.75" customHeight="1" x14ac:dyDescent="0.25">
      <c r="B358" s="43"/>
    </row>
    <row r="359" spans="2:2" ht="12.75" customHeight="1" x14ac:dyDescent="0.25">
      <c r="B359" s="43"/>
    </row>
    <row r="360" spans="2:2" ht="12.75" customHeight="1" x14ac:dyDescent="0.25">
      <c r="B360" s="43"/>
    </row>
    <row r="361" spans="2:2" ht="12.75" customHeight="1" x14ac:dyDescent="0.25">
      <c r="B361" s="43"/>
    </row>
    <row r="362" spans="2:2" ht="12.75" customHeight="1" x14ac:dyDescent="0.25">
      <c r="B362" s="43"/>
    </row>
    <row r="363" spans="2:2" ht="12.75" customHeight="1" x14ac:dyDescent="0.25">
      <c r="B363" s="43"/>
    </row>
    <row r="364" spans="2:2" ht="12.75" customHeight="1" x14ac:dyDescent="0.25">
      <c r="B364" s="43"/>
    </row>
    <row r="365" spans="2:2" ht="12.75" customHeight="1" x14ac:dyDescent="0.25">
      <c r="B365" s="43"/>
    </row>
    <row r="366" spans="2:2" ht="12.75" customHeight="1" x14ac:dyDescent="0.25">
      <c r="B366" s="43"/>
    </row>
    <row r="367" spans="2:2" ht="12.75" customHeight="1" x14ac:dyDescent="0.25">
      <c r="B367" s="43"/>
    </row>
    <row r="368" spans="2:2" ht="12.75" customHeight="1" x14ac:dyDescent="0.25">
      <c r="B368" s="43"/>
    </row>
    <row r="369" spans="2:2" ht="12.75" customHeight="1" x14ac:dyDescent="0.25">
      <c r="B369" s="43"/>
    </row>
    <row r="370" spans="2:2" ht="12.75" customHeight="1" x14ac:dyDescent="0.25">
      <c r="B370" s="43"/>
    </row>
    <row r="371" spans="2:2" ht="12.75" customHeight="1" x14ac:dyDescent="0.25">
      <c r="B371" s="43"/>
    </row>
    <row r="372" spans="2:2" ht="12.75" customHeight="1" x14ac:dyDescent="0.25">
      <c r="B372" s="43"/>
    </row>
    <row r="373" spans="2:2" ht="12.75" customHeight="1" x14ac:dyDescent="0.25">
      <c r="B373" s="43"/>
    </row>
    <row r="374" spans="2:2" ht="12.75" customHeight="1" x14ac:dyDescent="0.25">
      <c r="B374" s="43"/>
    </row>
    <row r="375" spans="2:2" ht="12.75" customHeight="1" x14ac:dyDescent="0.25">
      <c r="B375" s="43"/>
    </row>
    <row r="376" spans="2:2" ht="12.75" customHeight="1" x14ac:dyDescent="0.25">
      <c r="B376" s="43"/>
    </row>
    <row r="377" spans="2:2" ht="12.75" customHeight="1" x14ac:dyDescent="0.25">
      <c r="B377" s="43"/>
    </row>
    <row r="378" spans="2:2" ht="12.75" customHeight="1" x14ac:dyDescent="0.25">
      <c r="B378" s="43"/>
    </row>
    <row r="379" spans="2:2" ht="12.75" customHeight="1" x14ac:dyDescent="0.25">
      <c r="B379" s="43"/>
    </row>
    <row r="380" spans="2:2" ht="12.75" customHeight="1" x14ac:dyDescent="0.25">
      <c r="B380" s="43"/>
    </row>
    <row r="381" spans="2:2" ht="12.75" customHeight="1" x14ac:dyDescent="0.25">
      <c r="B381" s="43"/>
    </row>
    <row r="382" spans="2:2" ht="12.75" customHeight="1" x14ac:dyDescent="0.25">
      <c r="B382" s="43"/>
    </row>
    <row r="383" spans="2:2" ht="12.75" customHeight="1" x14ac:dyDescent="0.25">
      <c r="B383" s="43"/>
    </row>
    <row r="384" spans="2:2" ht="12.75" customHeight="1" x14ac:dyDescent="0.25">
      <c r="B384" s="43"/>
    </row>
    <row r="385" spans="2:2" ht="12.75" customHeight="1" x14ac:dyDescent="0.25">
      <c r="B385" s="43"/>
    </row>
    <row r="386" spans="2:2" ht="12.75" customHeight="1" x14ac:dyDescent="0.25">
      <c r="B386" s="43"/>
    </row>
    <row r="387" spans="2:2" ht="12.75" customHeight="1" x14ac:dyDescent="0.25">
      <c r="B387" s="43"/>
    </row>
    <row r="388" spans="2:2" ht="12.75" customHeight="1" x14ac:dyDescent="0.25">
      <c r="B388" s="43"/>
    </row>
    <row r="389" spans="2:2" ht="12.75" customHeight="1" x14ac:dyDescent="0.25">
      <c r="B389" s="43"/>
    </row>
    <row r="390" spans="2:2" ht="12.75" customHeight="1" x14ac:dyDescent="0.25">
      <c r="B390" s="43"/>
    </row>
    <row r="391" spans="2:2" ht="12.75" customHeight="1" x14ac:dyDescent="0.25">
      <c r="B391" s="43"/>
    </row>
    <row r="392" spans="2:2" ht="12.75" customHeight="1" x14ac:dyDescent="0.25">
      <c r="B392" s="43"/>
    </row>
    <row r="393" spans="2:2" ht="12.75" customHeight="1" x14ac:dyDescent="0.25">
      <c r="B393" s="43"/>
    </row>
    <row r="394" spans="2:2" ht="12.75" customHeight="1" x14ac:dyDescent="0.25">
      <c r="B394" s="43"/>
    </row>
    <row r="395" spans="2:2" ht="12.75" customHeight="1" x14ac:dyDescent="0.25">
      <c r="B395" s="43"/>
    </row>
    <row r="396" spans="2:2" ht="12.75" customHeight="1" x14ac:dyDescent="0.25">
      <c r="B396" s="43"/>
    </row>
    <row r="397" spans="2:2" ht="12.75" customHeight="1" x14ac:dyDescent="0.25">
      <c r="B397" s="43"/>
    </row>
    <row r="398" spans="2:2" ht="12.75" customHeight="1" x14ac:dyDescent="0.25">
      <c r="B398" s="43"/>
    </row>
    <row r="399" spans="2:2" ht="12.75" customHeight="1" x14ac:dyDescent="0.25">
      <c r="B399" s="43"/>
    </row>
    <row r="400" spans="2:2" ht="12.75" customHeight="1" x14ac:dyDescent="0.25">
      <c r="B400" s="43"/>
    </row>
    <row r="401" spans="2:2" ht="12.75" customHeight="1" x14ac:dyDescent="0.25">
      <c r="B401" s="43"/>
    </row>
    <row r="402" spans="2:2" ht="12.75" customHeight="1" x14ac:dyDescent="0.25">
      <c r="B402" s="43"/>
    </row>
    <row r="403" spans="2:2" ht="12.75" customHeight="1" x14ac:dyDescent="0.25">
      <c r="B403" s="43"/>
    </row>
    <row r="404" spans="2:2" ht="12.75" customHeight="1" x14ac:dyDescent="0.25">
      <c r="B404" s="43"/>
    </row>
    <row r="405" spans="2:2" ht="12.75" customHeight="1" x14ac:dyDescent="0.25">
      <c r="B405" s="43"/>
    </row>
    <row r="406" spans="2:2" ht="12.75" customHeight="1" x14ac:dyDescent="0.25">
      <c r="B406" s="43"/>
    </row>
    <row r="407" spans="2:2" ht="12.75" customHeight="1" x14ac:dyDescent="0.25">
      <c r="B407" s="43"/>
    </row>
    <row r="408" spans="2:2" ht="12.75" customHeight="1" x14ac:dyDescent="0.25">
      <c r="B408" s="43"/>
    </row>
    <row r="409" spans="2:2" ht="12.75" customHeight="1" x14ac:dyDescent="0.25">
      <c r="B409" s="43"/>
    </row>
    <row r="410" spans="2:2" ht="12.75" customHeight="1" x14ac:dyDescent="0.25">
      <c r="B410" s="43"/>
    </row>
    <row r="411" spans="2:2" ht="12.75" customHeight="1" x14ac:dyDescent="0.25">
      <c r="B411" s="43"/>
    </row>
    <row r="412" spans="2:2" ht="12.75" customHeight="1" x14ac:dyDescent="0.25">
      <c r="B412" s="43"/>
    </row>
    <row r="413" spans="2:2" ht="12.75" customHeight="1" x14ac:dyDescent="0.25">
      <c r="B413" s="43"/>
    </row>
    <row r="414" spans="2:2" ht="12.75" customHeight="1" x14ac:dyDescent="0.25">
      <c r="B414" s="43"/>
    </row>
    <row r="415" spans="2:2" ht="12.75" customHeight="1" x14ac:dyDescent="0.25">
      <c r="B415" s="43"/>
    </row>
    <row r="416" spans="2:2" ht="12.75" customHeight="1" x14ac:dyDescent="0.25">
      <c r="B416" s="43"/>
    </row>
    <row r="417" spans="2:2" ht="12.75" customHeight="1" x14ac:dyDescent="0.25">
      <c r="B417" s="43"/>
    </row>
    <row r="418" spans="2:2" ht="12.75" customHeight="1" x14ac:dyDescent="0.25">
      <c r="B418" s="43"/>
    </row>
    <row r="419" spans="2:2" ht="12.75" customHeight="1" x14ac:dyDescent="0.25">
      <c r="B419" s="43"/>
    </row>
    <row r="420" spans="2:2" ht="12.75" customHeight="1" x14ac:dyDescent="0.25">
      <c r="B420" s="43"/>
    </row>
    <row r="421" spans="2:2" ht="12.75" customHeight="1" x14ac:dyDescent="0.25">
      <c r="B421" s="43"/>
    </row>
    <row r="422" spans="2:2" ht="12.75" customHeight="1" x14ac:dyDescent="0.25">
      <c r="B422" s="43"/>
    </row>
    <row r="423" spans="2:2" ht="12.75" customHeight="1" x14ac:dyDescent="0.25">
      <c r="B423" s="43"/>
    </row>
    <row r="424" spans="2:2" ht="12.75" customHeight="1" x14ac:dyDescent="0.25">
      <c r="B424" s="43"/>
    </row>
    <row r="425" spans="2:2" ht="12.75" customHeight="1" x14ac:dyDescent="0.25">
      <c r="B425" s="43"/>
    </row>
    <row r="426" spans="2:2" ht="12.75" customHeight="1" x14ac:dyDescent="0.25">
      <c r="B426" s="43"/>
    </row>
    <row r="427" spans="2:2" ht="12.75" customHeight="1" x14ac:dyDescent="0.25">
      <c r="B427" s="43"/>
    </row>
    <row r="428" spans="2:2" ht="12.75" customHeight="1" x14ac:dyDescent="0.25">
      <c r="B428" s="43"/>
    </row>
    <row r="429" spans="2:2" ht="12.75" customHeight="1" x14ac:dyDescent="0.25">
      <c r="B429" s="43"/>
    </row>
    <row r="430" spans="2:2" ht="12.75" customHeight="1" x14ac:dyDescent="0.25">
      <c r="B430" s="43"/>
    </row>
    <row r="431" spans="2:2" ht="12.75" customHeight="1" x14ac:dyDescent="0.25">
      <c r="B431" s="43"/>
    </row>
    <row r="432" spans="2:2" ht="12.75" customHeight="1" x14ac:dyDescent="0.25">
      <c r="B432" s="43"/>
    </row>
    <row r="433" spans="2:2" ht="12.75" customHeight="1" x14ac:dyDescent="0.25">
      <c r="B433" s="43"/>
    </row>
    <row r="434" spans="2:2" ht="12.75" customHeight="1" x14ac:dyDescent="0.25">
      <c r="B434" s="43"/>
    </row>
    <row r="435" spans="2:2" ht="12.75" customHeight="1" x14ac:dyDescent="0.25">
      <c r="B435" s="43"/>
    </row>
    <row r="436" spans="2:2" ht="12.75" customHeight="1" x14ac:dyDescent="0.25">
      <c r="B436" s="43"/>
    </row>
    <row r="437" spans="2:2" ht="12.75" customHeight="1" x14ac:dyDescent="0.25">
      <c r="B437" s="43"/>
    </row>
    <row r="438" spans="2:2" ht="12.75" customHeight="1" x14ac:dyDescent="0.25">
      <c r="B438" s="43"/>
    </row>
    <row r="439" spans="2:2" ht="12.75" customHeight="1" x14ac:dyDescent="0.25">
      <c r="B439" s="43"/>
    </row>
    <row r="440" spans="2:2" ht="12.75" customHeight="1" x14ac:dyDescent="0.25">
      <c r="B440" s="43"/>
    </row>
    <row r="441" spans="2:2" ht="12.75" customHeight="1" x14ac:dyDescent="0.25">
      <c r="B441" s="43"/>
    </row>
    <row r="442" spans="2:2" ht="12.75" customHeight="1" x14ac:dyDescent="0.25">
      <c r="B442" s="43"/>
    </row>
    <row r="443" spans="2:2" ht="12.75" customHeight="1" x14ac:dyDescent="0.25">
      <c r="B443" s="43"/>
    </row>
    <row r="444" spans="2:2" ht="12.75" customHeight="1" x14ac:dyDescent="0.25">
      <c r="B444" s="43"/>
    </row>
    <row r="445" spans="2:2" ht="12.75" customHeight="1" x14ac:dyDescent="0.25">
      <c r="B445" s="43"/>
    </row>
    <row r="446" spans="2:2" ht="12.75" customHeight="1" x14ac:dyDescent="0.25">
      <c r="B446" s="43"/>
    </row>
    <row r="447" spans="2:2" ht="12.75" customHeight="1" x14ac:dyDescent="0.25">
      <c r="B447" s="43"/>
    </row>
    <row r="448" spans="2:2" ht="12.75" customHeight="1" x14ac:dyDescent="0.25">
      <c r="B448" s="43"/>
    </row>
    <row r="449" spans="2:2" ht="12.75" customHeight="1" x14ac:dyDescent="0.25">
      <c r="B449" s="43"/>
    </row>
    <row r="450" spans="2:2" ht="12.75" customHeight="1" x14ac:dyDescent="0.25">
      <c r="B450" s="43"/>
    </row>
    <row r="451" spans="2:2" ht="12.75" customHeight="1" x14ac:dyDescent="0.25">
      <c r="B451" s="43"/>
    </row>
    <row r="452" spans="2:2" ht="12.75" customHeight="1" x14ac:dyDescent="0.25">
      <c r="B452" s="43"/>
    </row>
    <row r="453" spans="2:2" ht="12.75" customHeight="1" x14ac:dyDescent="0.25">
      <c r="B453" s="43"/>
    </row>
    <row r="454" spans="2:2" ht="12.75" customHeight="1" x14ac:dyDescent="0.25">
      <c r="B454" s="43"/>
    </row>
    <row r="455" spans="2:2" ht="12.75" customHeight="1" x14ac:dyDescent="0.25">
      <c r="B455" s="43"/>
    </row>
    <row r="456" spans="2:2" ht="12.75" customHeight="1" x14ac:dyDescent="0.25">
      <c r="B456" s="43"/>
    </row>
    <row r="457" spans="2:2" ht="12.75" customHeight="1" x14ac:dyDescent="0.25">
      <c r="B457" s="43"/>
    </row>
    <row r="458" spans="2:2" ht="12.75" customHeight="1" x14ac:dyDescent="0.25">
      <c r="B458" s="43"/>
    </row>
    <row r="459" spans="2:2" ht="12.75" customHeight="1" x14ac:dyDescent="0.25">
      <c r="B459" s="43"/>
    </row>
    <row r="460" spans="2:2" ht="12.75" customHeight="1" x14ac:dyDescent="0.25">
      <c r="B460" s="43"/>
    </row>
    <row r="461" spans="2:2" ht="12.75" customHeight="1" x14ac:dyDescent="0.25">
      <c r="B461" s="43"/>
    </row>
    <row r="462" spans="2:2" ht="12.75" customHeight="1" x14ac:dyDescent="0.25">
      <c r="B462" s="43"/>
    </row>
    <row r="463" spans="2:2" ht="12.75" customHeight="1" x14ac:dyDescent="0.25">
      <c r="B463" s="43"/>
    </row>
    <row r="464" spans="2:2" ht="12.75" customHeight="1" x14ac:dyDescent="0.25">
      <c r="B464" s="43"/>
    </row>
    <row r="465" spans="2:2" ht="12.75" customHeight="1" x14ac:dyDescent="0.25">
      <c r="B465" s="43"/>
    </row>
    <row r="466" spans="2:2" ht="12.75" customHeight="1" x14ac:dyDescent="0.25">
      <c r="B466" s="43"/>
    </row>
    <row r="467" spans="2:2" ht="12.75" customHeight="1" x14ac:dyDescent="0.25">
      <c r="B467" s="43"/>
    </row>
    <row r="468" spans="2:2" ht="12.75" customHeight="1" x14ac:dyDescent="0.25">
      <c r="B468" s="43"/>
    </row>
    <row r="469" spans="2:2" ht="12.75" customHeight="1" x14ac:dyDescent="0.25">
      <c r="B469" s="43"/>
    </row>
    <row r="470" spans="2:2" ht="12.75" customHeight="1" x14ac:dyDescent="0.25">
      <c r="B470" s="43"/>
    </row>
    <row r="471" spans="2:2" ht="12.75" customHeight="1" x14ac:dyDescent="0.25">
      <c r="B471" s="43"/>
    </row>
    <row r="472" spans="2:2" ht="12.75" customHeight="1" x14ac:dyDescent="0.25">
      <c r="B472" s="43"/>
    </row>
    <row r="473" spans="2:2" ht="12.75" customHeight="1" x14ac:dyDescent="0.25">
      <c r="B473" s="43"/>
    </row>
    <row r="474" spans="2:2" ht="12.75" customHeight="1" x14ac:dyDescent="0.25">
      <c r="B474" s="43"/>
    </row>
    <row r="475" spans="2:2" ht="12.75" customHeight="1" x14ac:dyDescent="0.25">
      <c r="B475" s="43"/>
    </row>
    <row r="476" spans="2:2" ht="12.75" customHeight="1" x14ac:dyDescent="0.25">
      <c r="B476" s="43"/>
    </row>
    <row r="477" spans="2:2" ht="12.75" customHeight="1" x14ac:dyDescent="0.25">
      <c r="B477" s="43"/>
    </row>
    <row r="478" spans="2:2" ht="12.75" customHeight="1" x14ac:dyDescent="0.25">
      <c r="B478" s="43"/>
    </row>
    <row r="479" spans="2:2" ht="12.75" customHeight="1" x14ac:dyDescent="0.25">
      <c r="B479" s="43"/>
    </row>
    <row r="480" spans="2:2" ht="12.75" customHeight="1" x14ac:dyDescent="0.25">
      <c r="B480" s="43"/>
    </row>
    <row r="481" spans="2:2" ht="12.75" customHeight="1" x14ac:dyDescent="0.25">
      <c r="B481" s="43"/>
    </row>
    <row r="482" spans="2:2" ht="12.75" customHeight="1" x14ac:dyDescent="0.25">
      <c r="B482" s="43"/>
    </row>
    <row r="483" spans="2:2" ht="12.75" customHeight="1" x14ac:dyDescent="0.25">
      <c r="B483" s="43"/>
    </row>
    <row r="484" spans="2:2" ht="12.75" customHeight="1" x14ac:dyDescent="0.25">
      <c r="B484" s="43"/>
    </row>
    <row r="485" spans="2:2" ht="12.75" customHeight="1" x14ac:dyDescent="0.25">
      <c r="B485" s="43"/>
    </row>
    <row r="486" spans="2:2" ht="12.75" customHeight="1" x14ac:dyDescent="0.25">
      <c r="B486" s="43"/>
    </row>
    <row r="487" spans="2:2" ht="12.75" customHeight="1" x14ac:dyDescent="0.25">
      <c r="B487" s="43"/>
    </row>
    <row r="488" spans="2:2" ht="12.75" customHeight="1" x14ac:dyDescent="0.25">
      <c r="B488" s="43"/>
    </row>
    <row r="489" spans="2:2" ht="12.75" customHeight="1" x14ac:dyDescent="0.25">
      <c r="B489" s="43"/>
    </row>
    <row r="490" spans="2:2" ht="12.75" customHeight="1" x14ac:dyDescent="0.25">
      <c r="B490" s="43"/>
    </row>
    <row r="491" spans="2:2" ht="12.75" customHeight="1" x14ac:dyDescent="0.25">
      <c r="B491" s="43"/>
    </row>
    <row r="492" spans="2:2" ht="12.75" customHeight="1" x14ac:dyDescent="0.25">
      <c r="B492" s="43"/>
    </row>
    <row r="493" spans="2:2" ht="12.75" customHeight="1" x14ac:dyDescent="0.25">
      <c r="B493" s="43"/>
    </row>
    <row r="494" spans="2:2" ht="12.75" customHeight="1" x14ac:dyDescent="0.25">
      <c r="B494" s="43"/>
    </row>
    <row r="495" spans="2:2" ht="12.75" customHeight="1" x14ac:dyDescent="0.25">
      <c r="B495" s="43"/>
    </row>
    <row r="496" spans="2:2" ht="12.75" customHeight="1" x14ac:dyDescent="0.25">
      <c r="B496" s="43"/>
    </row>
    <row r="497" spans="2:2" ht="12.75" customHeight="1" x14ac:dyDescent="0.25">
      <c r="B497" s="43"/>
    </row>
    <row r="498" spans="2:2" ht="12.75" customHeight="1" x14ac:dyDescent="0.25">
      <c r="B498" s="43"/>
    </row>
    <row r="499" spans="2:2" ht="12.75" customHeight="1" x14ac:dyDescent="0.25">
      <c r="B499" s="43"/>
    </row>
    <row r="500" spans="2:2" ht="12.75" customHeight="1" x14ac:dyDescent="0.25">
      <c r="B500" s="43"/>
    </row>
    <row r="501" spans="2:2" ht="12.75" customHeight="1" x14ac:dyDescent="0.25">
      <c r="B501" s="43"/>
    </row>
    <row r="502" spans="2:2" ht="12.75" customHeight="1" x14ac:dyDescent="0.25">
      <c r="B502" s="43"/>
    </row>
    <row r="503" spans="2:2" ht="12.75" customHeight="1" x14ac:dyDescent="0.25">
      <c r="B503" s="43"/>
    </row>
    <row r="504" spans="2:2" ht="12.75" customHeight="1" x14ac:dyDescent="0.25">
      <c r="B504" s="43"/>
    </row>
    <row r="505" spans="2:2" ht="12.75" customHeight="1" x14ac:dyDescent="0.25">
      <c r="B505" s="43"/>
    </row>
    <row r="506" spans="2:2" ht="12.75" customHeight="1" x14ac:dyDescent="0.25">
      <c r="B506" s="43"/>
    </row>
    <row r="507" spans="2:2" ht="12.75" customHeight="1" x14ac:dyDescent="0.25">
      <c r="B507" s="43"/>
    </row>
    <row r="508" spans="2:2" ht="12.75" customHeight="1" x14ac:dyDescent="0.25">
      <c r="B508" s="43"/>
    </row>
    <row r="509" spans="2:2" ht="12.75" customHeight="1" x14ac:dyDescent="0.25">
      <c r="B509" s="43"/>
    </row>
    <row r="510" spans="2:2" ht="12.75" customHeight="1" x14ac:dyDescent="0.25">
      <c r="B510" s="43"/>
    </row>
    <row r="511" spans="2:2" ht="12.75" customHeight="1" x14ac:dyDescent="0.25">
      <c r="B511" s="43"/>
    </row>
    <row r="512" spans="2:2" ht="12.75" customHeight="1" x14ac:dyDescent="0.25">
      <c r="B512" s="43"/>
    </row>
    <row r="513" spans="2:2" ht="12.75" customHeight="1" x14ac:dyDescent="0.25">
      <c r="B513" s="43"/>
    </row>
    <row r="514" spans="2:2" ht="12.75" customHeight="1" x14ac:dyDescent="0.25">
      <c r="B514" s="43"/>
    </row>
    <row r="515" spans="2:2" ht="12.75" customHeight="1" x14ac:dyDescent="0.25">
      <c r="B515" s="43"/>
    </row>
    <row r="516" spans="2:2" ht="12.75" customHeight="1" x14ac:dyDescent="0.25">
      <c r="B516" s="43"/>
    </row>
    <row r="517" spans="2:2" ht="12.75" customHeight="1" x14ac:dyDescent="0.25">
      <c r="B517" s="43"/>
    </row>
    <row r="518" spans="2:2" ht="12.75" customHeight="1" x14ac:dyDescent="0.25">
      <c r="B518" s="43"/>
    </row>
    <row r="519" spans="2:2" ht="12.75" customHeight="1" x14ac:dyDescent="0.25">
      <c r="B519" s="43"/>
    </row>
    <row r="520" spans="2:2" ht="12.75" customHeight="1" x14ac:dyDescent="0.25">
      <c r="B520" s="43"/>
    </row>
    <row r="521" spans="2:2" ht="12.75" customHeight="1" x14ac:dyDescent="0.25">
      <c r="B521" s="43"/>
    </row>
    <row r="522" spans="2:2" ht="12.75" customHeight="1" x14ac:dyDescent="0.25">
      <c r="B522" s="43"/>
    </row>
    <row r="523" spans="2:2" ht="12.75" customHeight="1" x14ac:dyDescent="0.25">
      <c r="B523" s="43"/>
    </row>
    <row r="524" spans="2:2" ht="12.75" customHeight="1" x14ac:dyDescent="0.25">
      <c r="B524" s="43"/>
    </row>
    <row r="525" spans="2:2" ht="12.75" customHeight="1" x14ac:dyDescent="0.25">
      <c r="B525" s="43"/>
    </row>
    <row r="526" spans="2:2" ht="12.75" customHeight="1" x14ac:dyDescent="0.25">
      <c r="B526" s="43"/>
    </row>
    <row r="527" spans="2:2" ht="12.75" customHeight="1" x14ac:dyDescent="0.25">
      <c r="B527" s="43"/>
    </row>
    <row r="528" spans="2:2" ht="12.75" customHeight="1" x14ac:dyDescent="0.25">
      <c r="B528" s="43"/>
    </row>
    <row r="529" spans="2:2" ht="12.75" customHeight="1" x14ac:dyDescent="0.25">
      <c r="B529" s="43"/>
    </row>
    <row r="530" spans="2:2" ht="12.75" customHeight="1" x14ac:dyDescent="0.25">
      <c r="B530" s="43"/>
    </row>
    <row r="531" spans="2:2" ht="12.75" customHeight="1" x14ac:dyDescent="0.25">
      <c r="B531" s="43"/>
    </row>
    <row r="532" spans="2:2" ht="12.75" customHeight="1" x14ac:dyDescent="0.25">
      <c r="B532" s="43"/>
    </row>
    <row r="533" spans="2:2" ht="12.75" customHeight="1" x14ac:dyDescent="0.25">
      <c r="B533" s="43"/>
    </row>
    <row r="534" spans="2:2" ht="12.75" customHeight="1" x14ac:dyDescent="0.25">
      <c r="B534" s="43"/>
    </row>
    <row r="535" spans="2:2" ht="12.75" customHeight="1" x14ac:dyDescent="0.25">
      <c r="B535" s="43"/>
    </row>
    <row r="536" spans="2:2" ht="12.75" customHeight="1" x14ac:dyDescent="0.25">
      <c r="B536" s="43"/>
    </row>
    <row r="537" spans="2:2" ht="12.75" customHeight="1" x14ac:dyDescent="0.25">
      <c r="B537" s="43"/>
    </row>
    <row r="538" spans="2:2" ht="12.75" customHeight="1" x14ac:dyDescent="0.25">
      <c r="B538" s="43"/>
    </row>
    <row r="539" spans="2:2" ht="12.75" customHeight="1" x14ac:dyDescent="0.25">
      <c r="B539" s="43"/>
    </row>
    <row r="540" spans="2:2" ht="12.75" customHeight="1" x14ac:dyDescent="0.25">
      <c r="B540" s="43"/>
    </row>
    <row r="541" spans="2:2" ht="12.75" customHeight="1" x14ac:dyDescent="0.25">
      <c r="B541" s="43"/>
    </row>
    <row r="542" spans="2:2" ht="12.75" customHeight="1" x14ac:dyDescent="0.25">
      <c r="B542" s="43"/>
    </row>
    <row r="543" spans="2:2" ht="12.75" customHeight="1" x14ac:dyDescent="0.25">
      <c r="B543" s="43"/>
    </row>
    <row r="544" spans="2:2" ht="12.75" customHeight="1" x14ac:dyDescent="0.25">
      <c r="B544" s="43"/>
    </row>
    <row r="545" spans="2:2" ht="12.75" customHeight="1" x14ac:dyDescent="0.25">
      <c r="B545" s="43"/>
    </row>
    <row r="546" spans="2:2" ht="12.75" customHeight="1" x14ac:dyDescent="0.25">
      <c r="B546" s="43"/>
    </row>
    <row r="547" spans="2:2" ht="12.75" customHeight="1" x14ac:dyDescent="0.25">
      <c r="B547" s="43"/>
    </row>
    <row r="548" spans="2:2" ht="12.75" customHeight="1" x14ac:dyDescent="0.25">
      <c r="B548" s="43"/>
    </row>
    <row r="549" spans="2:2" ht="12.75" customHeight="1" x14ac:dyDescent="0.25">
      <c r="B549" s="43"/>
    </row>
    <row r="550" spans="2:2" ht="12.75" customHeight="1" x14ac:dyDescent="0.25">
      <c r="B550" s="43"/>
    </row>
    <row r="551" spans="2:2" ht="12.75" customHeight="1" x14ac:dyDescent="0.25">
      <c r="B551" s="43"/>
    </row>
    <row r="552" spans="2:2" ht="12.75" customHeight="1" x14ac:dyDescent="0.25">
      <c r="B552" s="43"/>
    </row>
    <row r="553" spans="2:2" ht="12.75" customHeight="1" x14ac:dyDescent="0.25">
      <c r="B553" s="43"/>
    </row>
    <row r="554" spans="2:2" ht="12.75" customHeight="1" x14ac:dyDescent="0.25">
      <c r="B554" s="43"/>
    </row>
    <row r="555" spans="2:2" ht="12.75" customHeight="1" x14ac:dyDescent="0.25">
      <c r="B555" s="43"/>
    </row>
    <row r="556" spans="2:2" ht="12.75" customHeight="1" x14ac:dyDescent="0.25">
      <c r="B556" s="43"/>
    </row>
    <row r="557" spans="2:2" ht="12.75" customHeight="1" x14ac:dyDescent="0.25">
      <c r="B557" s="43"/>
    </row>
    <row r="558" spans="2:2" ht="12.75" customHeight="1" x14ac:dyDescent="0.25">
      <c r="B558" s="43"/>
    </row>
    <row r="559" spans="2:2" ht="12.75" customHeight="1" x14ac:dyDescent="0.25">
      <c r="B559" s="43"/>
    </row>
    <row r="560" spans="2:2" ht="12.75" customHeight="1" x14ac:dyDescent="0.25">
      <c r="B560" s="43"/>
    </row>
    <row r="561" spans="2:2" ht="12.75" customHeight="1" x14ac:dyDescent="0.25">
      <c r="B561" s="43"/>
    </row>
    <row r="562" spans="2:2" ht="12.75" customHeight="1" x14ac:dyDescent="0.25">
      <c r="B562" s="43"/>
    </row>
    <row r="563" spans="2:2" ht="12.75" customHeight="1" x14ac:dyDescent="0.25">
      <c r="B563" s="43"/>
    </row>
    <row r="564" spans="2:2" ht="12.75" customHeight="1" x14ac:dyDescent="0.25">
      <c r="B564" s="43"/>
    </row>
    <row r="565" spans="2:2" ht="12.75" customHeight="1" x14ac:dyDescent="0.25">
      <c r="B565" s="43"/>
    </row>
    <row r="566" spans="2:2" ht="12.75" customHeight="1" x14ac:dyDescent="0.25">
      <c r="B566" s="43"/>
    </row>
    <row r="567" spans="2:2" ht="12.75" customHeight="1" x14ac:dyDescent="0.25">
      <c r="B567" s="43"/>
    </row>
    <row r="568" spans="2:2" ht="12.75" customHeight="1" x14ac:dyDescent="0.25">
      <c r="B568" s="43"/>
    </row>
    <row r="569" spans="2:2" ht="12.75" customHeight="1" x14ac:dyDescent="0.25">
      <c r="B569" s="43"/>
    </row>
    <row r="570" spans="2:2" ht="12.75" customHeight="1" x14ac:dyDescent="0.25">
      <c r="B570" s="43"/>
    </row>
    <row r="571" spans="2:2" ht="12.75" customHeight="1" x14ac:dyDescent="0.25">
      <c r="B571" s="43"/>
    </row>
    <row r="572" spans="2:2" ht="12.75" customHeight="1" x14ac:dyDescent="0.25">
      <c r="B572" s="43"/>
    </row>
    <row r="573" spans="2:2" ht="12.75" customHeight="1" x14ac:dyDescent="0.25">
      <c r="B573" s="43"/>
    </row>
    <row r="574" spans="2:2" ht="12.75" customHeight="1" x14ac:dyDescent="0.25">
      <c r="B574" s="43"/>
    </row>
    <row r="575" spans="2:2" ht="12.75" customHeight="1" x14ac:dyDescent="0.25">
      <c r="B575" s="43"/>
    </row>
    <row r="576" spans="2:2" ht="12.75" customHeight="1" x14ac:dyDescent="0.25">
      <c r="B576" s="43"/>
    </row>
    <row r="577" spans="2:2" ht="12.75" customHeight="1" x14ac:dyDescent="0.25">
      <c r="B577" s="43"/>
    </row>
    <row r="578" spans="2:2" ht="12.75" customHeight="1" x14ac:dyDescent="0.25">
      <c r="B578" s="43"/>
    </row>
    <row r="579" spans="2:2" ht="12.75" customHeight="1" x14ac:dyDescent="0.25">
      <c r="B579" s="43"/>
    </row>
    <row r="580" spans="2:2" ht="12.75" customHeight="1" x14ac:dyDescent="0.25">
      <c r="B580" s="43"/>
    </row>
    <row r="581" spans="2:2" ht="12.75" customHeight="1" x14ac:dyDescent="0.25">
      <c r="B581" s="43"/>
    </row>
    <row r="582" spans="2:2" ht="12.75" customHeight="1" x14ac:dyDescent="0.25">
      <c r="B582" s="43"/>
    </row>
    <row r="583" spans="2:2" ht="12.75" customHeight="1" x14ac:dyDescent="0.25">
      <c r="B583" s="43"/>
    </row>
    <row r="584" spans="2:2" ht="12.75" customHeight="1" x14ac:dyDescent="0.25">
      <c r="B584" s="43"/>
    </row>
    <row r="585" spans="2:2" ht="12.75" customHeight="1" x14ac:dyDescent="0.25">
      <c r="B585" s="43"/>
    </row>
    <row r="586" spans="2:2" ht="12.75" customHeight="1" x14ac:dyDescent="0.25">
      <c r="B586" s="43"/>
    </row>
    <row r="587" spans="2:2" ht="12.75" customHeight="1" x14ac:dyDescent="0.25">
      <c r="B587" s="43"/>
    </row>
    <row r="588" spans="2:2" ht="12.75" customHeight="1" x14ac:dyDescent="0.25">
      <c r="B588" s="43"/>
    </row>
    <row r="589" spans="2:2" ht="12.75" customHeight="1" x14ac:dyDescent="0.25">
      <c r="B589" s="43"/>
    </row>
    <row r="590" spans="2:2" ht="12.75" customHeight="1" x14ac:dyDescent="0.25">
      <c r="B590" s="43"/>
    </row>
    <row r="591" spans="2:2" ht="12.75" customHeight="1" x14ac:dyDescent="0.25">
      <c r="B591" s="43"/>
    </row>
    <row r="592" spans="2:2" ht="12.75" customHeight="1" x14ac:dyDescent="0.25">
      <c r="B592" s="43"/>
    </row>
    <row r="593" spans="2:2" ht="12.75" customHeight="1" x14ac:dyDescent="0.25">
      <c r="B593" s="43"/>
    </row>
    <row r="594" spans="2:2" ht="12.75" customHeight="1" x14ac:dyDescent="0.25">
      <c r="B594" s="43"/>
    </row>
    <row r="595" spans="2:2" ht="12.75" customHeight="1" x14ac:dyDescent="0.25">
      <c r="B595" s="43"/>
    </row>
    <row r="596" spans="2:2" ht="12.75" customHeight="1" x14ac:dyDescent="0.25">
      <c r="B596" s="43"/>
    </row>
    <row r="597" spans="2:2" ht="12.75" customHeight="1" x14ac:dyDescent="0.25">
      <c r="B597" s="43"/>
    </row>
    <row r="598" spans="2:2" ht="12.75" customHeight="1" x14ac:dyDescent="0.25">
      <c r="B598" s="43"/>
    </row>
    <row r="599" spans="2:2" ht="12.75" customHeight="1" x14ac:dyDescent="0.25">
      <c r="B599" s="43"/>
    </row>
    <row r="600" spans="2:2" ht="12.75" customHeight="1" x14ac:dyDescent="0.25">
      <c r="B600" s="43"/>
    </row>
    <row r="601" spans="2:2" ht="12.75" customHeight="1" x14ac:dyDescent="0.25">
      <c r="B601" s="43"/>
    </row>
    <row r="602" spans="2:2" ht="12.75" customHeight="1" x14ac:dyDescent="0.25">
      <c r="B602" s="43"/>
    </row>
    <row r="603" spans="2:2" ht="12.75" customHeight="1" x14ac:dyDescent="0.25">
      <c r="B603" s="43"/>
    </row>
    <row r="604" spans="2:2" ht="12.75" customHeight="1" x14ac:dyDescent="0.25">
      <c r="B604" s="43"/>
    </row>
    <row r="605" spans="2:2" ht="12.75" customHeight="1" x14ac:dyDescent="0.25">
      <c r="B605" s="43"/>
    </row>
    <row r="606" spans="2:2" ht="12.75" customHeight="1" x14ac:dyDescent="0.25">
      <c r="B606" s="43"/>
    </row>
    <row r="607" spans="2:2" ht="12.75" customHeight="1" x14ac:dyDescent="0.25">
      <c r="B607" s="43"/>
    </row>
    <row r="608" spans="2:2" ht="12.75" customHeight="1" x14ac:dyDescent="0.25">
      <c r="B608" s="43"/>
    </row>
    <row r="609" spans="2:2" ht="12.75" customHeight="1" x14ac:dyDescent="0.25">
      <c r="B609" s="43"/>
    </row>
    <row r="610" spans="2:2" ht="12.75" customHeight="1" x14ac:dyDescent="0.25">
      <c r="B610" s="43"/>
    </row>
    <row r="611" spans="2:2" ht="12.75" customHeight="1" x14ac:dyDescent="0.25">
      <c r="B611" s="43"/>
    </row>
    <row r="612" spans="2:2" ht="12.75" customHeight="1" x14ac:dyDescent="0.25">
      <c r="B612" s="43"/>
    </row>
    <row r="613" spans="2:2" ht="12.75" customHeight="1" x14ac:dyDescent="0.25">
      <c r="B613" s="43"/>
    </row>
    <row r="614" spans="2:2" ht="12.75" customHeight="1" x14ac:dyDescent="0.25">
      <c r="B614" s="43"/>
    </row>
    <row r="615" spans="2:2" ht="12.75" customHeight="1" x14ac:dyDescent="0.25">
      <c r="B615" s="43"/>
    </row>
    <row r="616" spans="2:2" ht="12.75" customHeight="1" x14ac:dyDescent="0.25">
      <c r="B616" s="43"/>
    </row>
    <row r="617" spans="2:2" ht="12.75" customHeight="1" x14ac:dyDescent="0.25">
      <c r="B617" s="43"/>
    </row>
    <row r="618" spans="2:2" ht="12.75" customHeight="1" x14ac:dyDescent="0.25">
      <c r="B618" s="43"/>
    </row>
    <row r="619" spans="2:2" ht="12.75" customHeight="1" x14ac:dyDescent="0.25">
      <c r="B619" s="43"/>
    </row>
    <row r="620" spans="2:2" ht="12.75" customHeight="1" x14ac:dyDescent="0.25">
      <c r="B620" s="43"/>
    </row>
    <row r="621" spans="2:2" ht="12.75" customHeight="1" x14ac:dyDescent="0.25">
      <c r="B621" s="43"/>
    </row>
    <row r="622" spans="2:2" ht="12.75" customHeight="1" x14ac:dyDescent="0.25">
      <c r="B622" s="43"/>
    </row>
    <row r="623" spans="2:2" ht="12.75" customHeight="1" x14ac:dyDescent="0.25">
      <c r="B623" s="43"/>
    </row>
    <row r="624" spans="2:2" ht="12.75" customHeight="1" x14ac:dyDescent="0.25">
      <c r="B624" s="43"/>
    </row>
    <row r="625" spans="2:2" ht="12.75" customHeight="1" x14ac:dyDescent="0.25">
      <c r="B625" s="43"/>
    </row>
    <row r="626" spans="2:2" ht="12.75" customHeight="1" x14ac:dyDescent="0.25">
      <c r="B626" s="43"/>
    </row>
    <row r="627" spans="2:2" ht="12.75" customHeight="1" x14ac:dyDescent="0.25">
      <c r="B627" s="43"/>
    </row>
    <row r="628" spans="2:2" ht="12.75" customHeight="1" x14ac:dyDescent="0.25">
      <c r="B628" s="43"/>
    </row>
    <row r="629" spans="2:2" ht="12.75" customHeight="1" x14ac:dyDescent="0.25">
      <c r="B629" s="43"/>
    </row>
    <row r="630" spans="2:2" ht="12.75" customHeight="1" x14ac:dyDescent="0.25">
      <c r="B630" s="43"/>
    </row>
    <row r="631" spans="2:2" ht="12.75" customHeight="1" x14ac:dyDescent="0.25">
      <c r="B631" s="43"/>
    </row>
    <row r="632" spans="2:2" ht="12.75" customHeight="1" x14ac:dyDescent="0.25">
      <c r="B632" s="43"/>
    </row>
    <row r="633" spans="2:2" ht="12.75" customHeight="1" x14ac:dyDescent="0.25">
      <c r="B633" s="43"/>
    </row>
    <row r="634" spans="2:2" ht="12.75" customHeight="1" x14ac:dyDescent="0.25">
      <c r="B634" s="43"/>
    </row>
    <row r="635" spans="2:2" ht="12.75" customHeight="1" x14ac:dyDescent="0.25">
      <c r="B635" s="43"/>
    </row>
    <row r="636" spans="2:2" ht="12.75" customHeight="1" x14ac:dyDescent="0.25">
      <c r="B636" s="43"/>
    </row>
    <row r="637" spans="2:2" ht="12.75" customHeight="1" x14ac:dyDescent="0.25">
      <c r="B637" s="43"/>
    </row>
    <row r="638" spans="2:2" ht="12.75" customHeight="1" x14ac:dyDescent="0.25">
      <c r="B638" s="43"/>
    </row>
    <row r="639" spans="2:2" ht="12.75" customHeight="1" x14ac:dyDescent="0.25">
      <c r="B639" s="43"/>
    </row>
    <row r="640" spans="2:2" ht="12.75" customHeight="1" x14ac:dyDescent="0.25">
      <c r="B640" s="43"/>
    </row>
    <row r="641" spans="2:2" ht="12.75" customHeight="1" x14ac:dyDescent="0.25">
      <c r="B641" s="43"/>
    </row>
    <row r="642" spans="2:2" ht="12.75" customHeight="1" x14ac:dyDescent="0.25">
      <c r="B642" s="43"/>
    </row>
    <row r="643" spans="2:2" ht="12.75" customHeight="1" x14ac:dyDescent="0.25">
      <c r="B643" s="43"/>
    </row>
    <row r="644" spans="2:2" ht="12.75" customHeight="1" x14ac:dyDescent="0.25">
      <c r="B644" s="43"/>
    </row>
    <row r="645" spans="2:2" ht="12.75" customHeight="1" x14ac:dyDescent="0.25">
      <c r="B645" s="43"/>
    </row>
    <row r="646" spans="2:2" ht="12.75" customHeight="1" x14ac:dyDescent="0.25">
      <c r="B646" s="43"/>
    </row>
    <row r="647" spans="2:2" ht="12.75" customHeight="1" x14ac:dyDescent="0.25">
      <c r="B647" s="43"/>
    </row>
    <row r="648" spans="2:2" ht="12.75" customHeight="1" x14ac:dyDescent="0.25">
      <c r="B648" s="43"/>
    </row>
    <row r="649" spans="2:2" ht="12.75" customHeight="1" x14ac:dyDescent="0.25">
      <c r="B649" s="43"/>
    </row>
    <row r="650" spans="2:2" ht="12.75" customHeight="1" x14ac:dyDescent="0.25">
      <c r="B650" s="43"/>
    </row>
    <row r="651" spans="2:2" ht="12.75" customHeight="1" x14ac:dyDescent="0.25">
      <c r="B651" s="43"/>
    </row>
    <row r="652" spans="2:2" ht="12.75" customHeight="1" x14ac:dyDescent="0.25">
      <c r="B652" s="43"/>
    </row>
    <row r="653" spans="2:2" ht="12.75" customHeight="1" x14ac:dyDescent="0.25">
      <c r="B653" s="43"/>
    </row>
    <row r="654" spans="2:2" ht="12.75" customHeight="1" x14ac:dyDescent="0.25">
      <c r="B654" s="43"/>
    </row>
    <row r="655" spans="2:2" ht="12.75" customHeight="1" x14ac:dyDescent="0.25">
      <c r="B655" s="43"/>
    </row>
    <row r="656" spans="2:2" ht="12.75" customHeight="1" x14ac:dyDescent="0.25">
      <c r="B656" s="43"/>
    </row>
    <row r="657" spans="2:2" ht="12.75" customHeight="1" x14ac:dyDescent="0.25">
      <c r="B657" s="43"/>
    </row>
    <row r="658" spans="2:2" ht="12.75" customHeight="1" x14ac:dyDescent="0.25">
      <c r="B658" s="43"/>
    </row>
    <row r="659" spans="2:2" ht="12.75" customHeight="1" x14ac:dyDescent="0.25">
      <c r="B659" s="43"/>
    </row>
    <row r="660" spans="2:2" ht="12.75" customHeight="1" x14ac:dyDescent="0.25">
      <c r="B660" s="43"/>
    </row>
    <row r="661" spans="2:2" ht="12.75" customHeight="1" x14ac:dyDescent="0.25">
      <c r="B661" s="43"/>
    </row>
    <row r="662" spans="2:2" ht="12.75" customHeight="1" x14ac:dyDescent="0.25">
      <c r="B662" s="43"/>
    </row>
    <row r="663" spans="2:2" ht="12.75" customHeight="1" x14ac:dyDescent="0.25">
      <c r="B663" s="43"/>
    </row>
    <row r="664" spans="2:2" ht="12.75" customHeight="1" x14ac:dyDescent="0.25">
      <c r="B664" s="43"/>
    </row>
    <row r="665" spans="2:2" ht="12.75" customHeight="1" x14ac:dyDescent="0.25">
      <c r="B665" s="43"/>
    </row>
    <row r="666" spans="2:2" ht="12.75" customHeight="1" x14ac:dyDescent="0.25">
      <c r="B666" s="43"/>
    </row>
    <row r="667" spans="2:2" ht="12.75" customHeight="1" x14ac:dyDescent="0.25">
      <c r="B667" s="43"/>
    </row>
    <row r="668" spans="2:2" ht="12.75" customHeight="1" x14ac:dyDescent="0.25">
      <c r="B668" s="43"/>
    </row>
    <row r="669" spans="2:2" ht="12.75" customHeight="1" x14ac:dyDescent="0.25">
      <c r="B669" s="43"/>
    </row>
    <row r="670" spans="2:2" ht="12.75" customHeight="1" x14ac:dyDescent="0.25">
      <c r="B670" s="43"/>
    </row>
    <row r="671" spans="2:2" ht="12.75" customHeight="1" x14ac:dyDescent="0.25">
      <c r="B671" s="43"/>
    </row>
    <row r="672" spans="2:2" ht="12.75" customHeight="1" x14ac:dyDescent="0.25">
      <c r="B672" s="43"/>
    </row>
    <row r="673" spans="2:2" ht="12.75" customHeight="1" x14ac:dyDescent="0.25">
      <c r="B673" s="43"/>
    </row>
    <row r="674" spans="2:2" ht="12.75" customHeight="1" x14ac:dyDescent="0.25">
      <c r="B674" s="43"/>
    </row>
    <row r="675" spans="2:2" ht="12.75" customHeight="1" x14ac:dyDescent="0.25">
      <c r="B675" s="43"/>
    </row>
    <row r="676" spans="2:2" ht="12.75" customHeight="1" x14ac:dyDescent="0.25">
      <c r="B676" s="43"/>
    </row>
    <row r="677" spans="2:2" ht="12.75" customHeight="1" x14ac:dyDescent="0.25">
      <c r="B677" s="43"/>
    </row>
    <row r="678" spans="2:2" ht="12.75" customHeight="1" x14ac:dyDescent="0.25">
      <c r="B678" s="43"/>
    </row>
    <row r="679" spans="2:2" ht="12.75" customHeight="1" x14ac:dyDescent="0.25">
      <c r="B679" s="43"/>
    </row>
    <row r="680" spans="2:2" ht="12.75" customHeight="1" x14ac:dyDescent="0.25">
      <c r="B680" s="43"/>
    </row>
    <row r="681" spans="2:2" ht="12.75" customHeight="1" x14ac:dyDescent="0.25">
      <c r="B681" s="43"/>
    </row>
    <row r="682" spans="2:2" ht="12.75" customHeight="1" x14ac:dyDescent="0.25">
      <c r="B682" s="43"/>
    </row>
    <row r="683" spans="2:2" ht="12.75" customHeight="1" x14ac:dyDescent="0.25">
      <c r="B683" s="43"/>
    </row>
    <row r="684" spans="2:2" ht="12.75" customHeight="1" x14ac:dyDescent="0.25">
      <c r="B684" s="43"/>
    </row>
    <row r="685" spans="2:2" ht="12.75" customHeight="1" x14ac:dyDescent="0.25">
      <c r="B685" s="43"/>
    </row>
    <row r="686" spans="2:2" ht="12.75" customHeight="1" x14ac:dyDescent="0.25">
      <c r="B686" s="43"/>
    </row>
    <row r="687" spans="2:2" ht="12.75" customHeight="1" x14ac:dyDescent="0.25">
      <c r="B687" s="43"/>
    </row>
    <row r="688" spans="2:2" ht="12.75" customHeight="1" x14ac:dyDescent="0.25">
      <c r="B688" s="43"/>
    </row>
    <row r="689" spans="2:2" ht="12.75" customHeight="1" x14ac:dyDescent="0.25">
      <c r="B689" s="43"/>
    </row>
    <row r="690" spans="2:2" ht="12.75" customHeight="1" x14ac:dyDescent="0.25">
      <c r="B690" s="43"/>
    </row>
    <row r="691" spans="2:2" ht="12.75" customHeight="1" x14ac:dyDescent="0.25">
      <c r="B691" s="43"/>
    </row>
    <row r="692" spans="2:2" ht="12.75" customHeight="1" x14ac:dyDescent="0.25">
      <c r="B692" s="43"/>
    </row>
    <row r="693" spans="2:2" ht="12.75" customHeight="1" x14ac:dyDescent="0.25">
      <c r="B693" s="43"/>
    </row>
    <row r="694" spans="2:2" ht="12.75" customHeight="1" x14ac:dyDescent="0.25">
      <c r="B694" s="43"/>
    </row>
    <row r="695" spans="2:2" ht="12.75" customHeight="1" x14ac:dyDescent="0.25">
      <c r="B695" s="43"/>
    </row>
    <row r="696" spans="2:2" ht="12.75" customHeight="1" x14ac:dyDescent="0.25">
      <c r="B696" s="43"/>
    </row>
    <row r="697" spans="2:2" ht="12.75" customHeight="1" x14ac:dyDescent="0.25">
      <c r="B697" s="43"/>
    </row>
    <row r="698" spans="2:2" ht="12.75" customHeight="1" x14ac:dyDescent="0.25">
      <c r="B698" s="43"/>
    </row>
    <row r="699" spans="2:2" ht="12.75" customHeight="1" x14ac:dyDescent="0.25">
      <c r="B699" s="43"/>
    </row>
    <row r="700" spans="2:2" ht="12.75" customHeight="1" x14ac:dyDescent="0.25">
      <c r="B700" s="43"/>
    </row>
    <row r="701" spans="2:2" ht="12.75" customHeight="1" x14ac:dyDescent="0.25">
      <c r="B701" s="43"/>
    </row>
    <row r="702" spans="2:2" ht="12.75" customHeight="1" x14ac:dyDescent="0.25">
      <c r="B702" s="43"/>
    </row>
    <row r="703" spans="2:2" ht="12.75" customHeight="1" x14ac:dyDescent="0.25">
      <c r="B703" s="43"/>
    </row>
    <row r="704" spans="2:2" ht="12.75" customHeight="1" x14ac:dyDescent="0.25">
      <c r="B704" s="43"/>
    </row>
    <row r="705" spans="2:2" ht="12.75" customHeight="1" x14ac:dyDescent="0.25">
      <c r="B705" s="43"/>
    </row>
    <row r="706" spans="2:2" ht="12.75" customHeight="1" x14ac:dyDescent="0.25">
      <c r="B706" s="43"/>
    </row>
    <row r="707" spans="2:2" ht="12.75" customHeight="1" x14ac:dyDescent="0.25">
      <c r="B707" s="43"/>
    </row>
    <row r="708" spans="2:2" ht="12.75" customHeight="1" x14ac:dyDescent="0.25">
      <c r="B708" s="43"/>
    </row>
    <row r="709" spans="2:2" ht="12.75" customHeight="1" x14ac:dyDescent="0.25">
      <c r="B709" s="43"/>
    </row>
    <row r="710" spans="2:2" ht="12.75" customHeight="1" x14ac:dyDescent="0.25">
      <c r="B710" s="43"/>
    </row>
    <row r="711" spans="2:2" ht="12.75" customHeight="1" x14ac:dyDescent="0.25">
      <c r="B711" s="43"/>
    </row>
    <row r="712" spans="2:2" ht="12.75" customHeight="1" x14ac:dyDescent="0.25">
      <c r="B712" s="43"/>
    </row>
    <row r="713" spans="2:2" ht="12.75" customHeight="1" x14ac:dyDescent="0.25">
      <c r="B713" s="43"/>
    </row>
    <row r="714" spans="2:2" ht="12.75" customHeight="1" x14ac:dyDescent="0.25">
      <c r="B714" s="43"/>
    </row>
    <row r="715" spans="2:2" ht="12.75" customHeight="1" x14ac:dyDescent="0.25">
      <c r="B715" s="43"/>
    </row>
    <row r="716" spans="2:2" ht="12.75" customHeight="1" x14ac:dyDescent="0.25">
      <c r="B716" s="43"/>
    </row>
    <row r="717" spans="2:2" ht="12.75" customHeight="1" x14ac:dyDescent="0.25">
      <c r="B717" s="43"/>
    </row>
    <row r="718" spans="2:2" ht="12.75" customHeight="1" x14ac:dyDescent="0.25">
      <c r="B718" s="43"/>
    </row>
    <row r="719" spans="2:2" ht="12.75" customHeight="1" x14ac:dyDescent="0.25">
      <c r="B719" s="43"/>
    </row>
    <row r="720" spans="2:2" ht="12.75" customHeight="1" x14ac:dyDescent="0.25">
      <c r="B720" s="43"/>
    </row>
    <row r="721" spans="2:2" ht="12.75" customHeight="1" x14ac:dyDescent="0.25">
      <c r="B721" s="43"/>
    </row>
    <row r="722" spans="2:2" ht="12.75" customHeight="1" x14ac:dyDescent="0.25">
      <c r="B722" s="43"/>
    </row>
    <row r="723" spans="2:2" ht="12.75" customHeight="1" x14ac:dyDescent="0.25">
      <c r="B723" s="43"/>
    </row>
    <row r="724" spans="2:2" ht="12.75" customHeight="1" x14ac:dyDescent="0.25">
      <c r="B724" s="43"/>
    </row>
    <row r="725" spans="2:2" ht="12.75" customHeight="1" x14ac:dyDescent="0.25">
      <c r="B725" s="43"/>
    </row>
    <row r="726" spans="2:2" ht="12.75" customHeight="1" x14ac:dyDescent="0.25">
      <c r="B726" s="43"/>
    </row>
    <row r="727" spans="2:2" ht="12.75" customHeight="1" x14ac:dyDescent="0.25">
      <c r="B727" s="43"/>
    </row>
    <row r="728" spans="2:2" ht="12.75" customHeight="1" x14ac:dyDescent="0.25">
      <c r="B728" s="43"/>
    </row>
    <row r="729" spans="2:2" ht="12.75" customHeight="1" x14ac:dyDescent="0.25">
      <c r="B729" s="43"/>
    </row>
    <row r="730" spans="2:2" ht="12.75" customHeight="1" x14ac:dyDescent="0.25">
      <c r="B730" s="43"/>
    </row>
    <row r="731" spans="2:2" ht="12.75" customHeight="1" x14ac:dyDescent="0.25">
      <c r="B731" s="43"/>
    </row>
    <row r="732" spans="2:2" ht="12.75" customHeight="1" x14ac:dyDescent="0.25">
      <c r="B732" s="43"/>
    </row>
    <row r="733" spans="2:2" ht="12.75" customHeight="1" x14ac:dyDescent="0.25">
      <c r="B733" s="43"/>
    </row>
    <row r="734" spans="2:2" ht="12.75" customHeight="1" x14ac:dyDescent="0.25">
      <c r="B734" s="43"/>
    </row>
    <row r="735" spans="2:2" ht="12.75" customHeight="1" x14ac:dyDescent="0.25">
      <c r="B735" s="43"/>
    </row>
    <row r="736" spans="2:2" ht="12.75" customHeight="1" x14ac:dyDescent="0.25">
      <c r="B736" s="43"/>
    </row>
    <row r="737" spans="2:2" ht="12.75" customHeight="1" x14ac:dyDescent="0.25">
      <c r="B737" s="43"/>
    </row>
    <row r="738" spans="2:2" ht="12.75" customHeight="1" x14ac:dyDescent="0.25">
      <c r="B738" s="43"/>
    </row>
    <row r="739" spans="2:2" ht="12.75" customHeight="1" x14ac:dyDescent="0.25">
      <c r="B739" s="43"/>
    </row>
    <row r="740" spans="2:2" ht="12.75" customHeight="1" x14ac:dyDescent="0.25">
      <c r="B740" s="43"/>
    </row>
    <row r="741" spans="2:2" ht="12.75" customHeight="1" x14ac:dyDescent="0.25">
      <c r="B741" s="43"/>
    </row>
    <row r="742" spans="2:2" ht="12.75" customHeight="1" x14ac:dyDescent="0.25">
      <c r="B742" s="43"/>
    </row>
    <row r="743" spans="2:2" ht="12.75" customHeight="1" x14ac:dyDescent="0.25">
      <c r="B743" s="43"/>
    </row>
    <row r="744" spans="2:2" ht="12.75" customHeight="1" x14ac:dyDescent="0.25">
      <c r="B744" s="43"/>
    </row>
    <row r="745" spans="2:2" ht="12.75" customHeight="1" x14ac:dyDescent="0.25">
      <c r="B745" s="43"/>
    </row>
    <row r="746" spans="2:2" ht="12.75" customHeight="1" x14ac:dyDescent="0.25">
      <c r="B746" s="43"/>
    </row>
    <row r="747" spans="2:2" ht="12.75" customHeight="1" x14ac:dyDescent="0.25">
      <c r="B747" s="43"/>
    </row>
    <row r="748" spans="2:2" ht="12.75" customHeight="1" x14ac:dyDescent="0.25">
      <c r="B748" s="43"/>
    </row>
    <row r="749" spans="2:2" ht="12.75" customHeight="1" x14ac:dyDescent="0.25">
      <c r="B749" s="43"/>
    </row>
    <row r="750" spans="2:2" ht="12.75" customHeight="1" x14ac:dyDescent="0.25">
      <c r="B750" s="43"/>
    </row>
    <row r="751" spans="2:2" ht="12.75" customHeight="1" x14ac:dyDescent="0.25">
      <c r="B751" s="43"/>
    </row>
    <row r="752" spans="2:2" ht="12.75" customHeight="1" x14ac:dyDescent="0.25">
      <c r="B752" s="43"/>
    </row>
    <row r="753" spans="2:2" ht="12.75" customHeight="1" x14ac:dyDescent="0.25">
      <c r="B753" s="43"/>
    </row>
    <row r="754" spans="2:2" ht="12.75" customHeight="1" x14ac:dyDescent="0.25">
      <c r="B754" s="43"/>
    </row>
    <row r="755" spans="2:2" ht="12.75" customHeight="1" x14ac:dyDescent="0.25">
      <c r="B755" s="43"/>
    </row>
    <row r="756" spans="2:2" ht="12.75" customHeight="1" x14ac:dyDescent="0.25">
      <c r="B756" s="43"/>
    </row>
    <row r="757" spans="2:2" ht="12.75" customHeight="1" x14ac:dyDescent="0.25">
      <c r="B757" s="43"/>
    </row>
    <row r="758" spans="2:2" ht="12.75" customHeight="1" x14ac:dyDescent="0.25">
      <c r="B758" s="43"/>
    </row>
    <row r="759" spans="2:2" ht="12.75" customHeight="1" x14ac:dyDescent="0.25">
      <c r="B759" s="43"/>
    </row>
    <row r="760" spans="2:2" ht="12.75" customHeight="1" x14ac:dyDescent="0.25">
      <c r="B760" s="43"/>
    </row>
    <row r="761" spans="2:2" ht="12.75" customHeight="1" x14ac:dyDescent="0.25">
      <c r="B761" s="43"/>
    </row>
    <row r="762" spans="2:2" ht="12.75" customHeight="1" x14ac:dyDescent="0.25">
      <c r="B762" s="43"/>
    </row>
    <row r="763" spans="2:2" ht="12.75" customHeight="1" x14ac:dyDescent="0.25">
      <c r="B763" s="43"/>
    </row>
    <row r="764" spans="2:2" ht="12.75" customHeight="1" x14ac:dyDescent="0.25">
      <c r="B764" s="43"/>
    </row>
    <row r="765" spans="2:2" ht="12.75" customHeight="1" x14ac:dyDescent="0.25">
      <c r="B765" s="43"/>
    </row>
    <row r="766" spans="2:2" ht="12.75" customHeight="1" x14ac:dyDescent="0.25">
      <c r="B766" s="43"/>
    </row>
    <row r="767" spans="2:2" ht="12.75" customHeight="1" x14ac:dyDescent="0.25">
      <c r="B767" s="43"/>
    </row>
    <row r="768" spans="2:2" ht="12.75" customHeight="1" x14ac:dyDescent="0.25">
      <c r="B768" s="43"/>
    </row>
    <row r="769" spans="2:2" ht="12.75" customHeight="1" x14ac:dyDescent="0.25">
      <c r="B769" s="43"/>
    </row>
    <row r="770" spans="2:2" ht="12.75" customHeight="1" x14ac:dyDescent="0.25">
      <c r="B770" s="43"/>
    </row>
    <row r="771" spans="2:2" ht="12.75" customHeight="1" x14ac:dyDescent="0.25">
      <c r="B771" s="43"/>
    </row>
    <row r="772" spans="2:2" ht="12.75" customHeight="1" x14ac:dyDescent="0.25">
      <c r="B772" s="43"/>
    </row>
    <row r="773" spans="2:2" ht="12.75" customHeight="1" x14ac:dyDescent="0.25">
      <c r="B773" s="43"/>
    </row>
    <row r="774" spans="2:2" ht="12.75" customHeight="1" x14ac:dyDescent="0.25">
      <c r="B774" s="43"/>
    </row>
    <row r="775" spans="2:2" ht="12.75" customHeight="1" x14ac:dyDescent="0.25">
      <c r="B775" s="43"/>
    </row>
    <row r="776" spans="2:2" ht="12.75" customHeight="1" x14ac:dyDescent="0.25">
      <c r="B776" s="43"/>
    </row>
    <row r="777" spans="2:2" ht="12.75" customHeight="1" x14ac:dyDescent="0.25">
      <c r="B777" s="43"/>
    </row>
    <row r="778" spans="2:2" ht="12.75" customHeight="1" x14ac:dyDescent="0.25">
      <c r="B778" s="43"/>
    </row>
    <row r="779" spans="2:2" ht="12.75" customHeight="1" x14ac:dyDescent="0.25">
      <c r="B779" s="43"/>
    </row>
    <row r="780" spans="2:2" ht="12.75" customHeight="1" x14ac:dyDescent="0.25">
      <c r="B780" s="43"/>
    </row>
    <row r="781" spans="2:2" ht="12.75" customHeight="1" x14ac:dyDescent="0.25">
      <c r="B781" s="43"/>
    </row>
    <row r="782" spans="2:2" ht="12.75" customHeight="1" x14ac:dyDescent="0.25">
      <c r="B782" s="43"/>
    </row>
    <row r="783" spans="2:2" ht="12.75" customHeight="1" x14ac:dyDescent="0.25">
      <c r="B783" s="43"/>
    </row>
    <row r="784" spans="2:2" ht="12.75" customHeight="1" x14ac:dyDescent="0.25">
      <c r="B784" s="43"/>
    </row>
    <row r="785" spans="2:2" ht="12.75" customHeight="1" x14ac:dyDescent="0.25">
      <c r="B785" s="43"/>
    </row>
    <row r="786" spans="2:2" ht="12.75" customHeight="1" x14ac:dyDescent="0.25">
      <c r="B786" s="43"/>
    </row>
    <row r="787" spans="2:2" ht="12.75" customHeight="1" x14ac:dyDescent="0.25">
      <c r="B787" s="43"/>
    </row>
    <row r="788" spans="2:2" ht="12.75" customHeight="1" x14ac:dyDescent="0.25">
      <c r="B788" s="43"/>
    </row>
    <row r="789" spans="2:2" ht="12.75" customHeight="1" x14ac:dyDescent="0.25">
      <c r="B789" s="43"/>
    </row>
    <row r="790" spans="2:2" ht="12.75" customHeight="1" x14ac:dyDescent="0.25">
      <c r="B790" s="43"/>
    </row>
    <row r="791" spans="2:2" ht="12.75" customHeight="1" x14ac:dyDescent="0.25">
      <c r="B791" s="43"/>
    </row>
    <row r="792" spans="2:2" ht="12.75" customHeight="1" x14ac:dyDescent="0.25">
      <c r="B792" s="43"/>
    </row>
    <row r="793" spans="2:2" ht="12.75" customHeight="1" x14ac:dyDescent="0.25">
      <c r="B793" s="43"/>
    </row>
    <row r="794" spans="2:2" ht="12.75" customHeight="1" x14ac:dyDescent="0.25">
      <c r="B794" s="43"/>
    </row>
    <row r="795" spans="2:2" ht="12.75" customHeight="1" x14ac:dyDescent="0.25">
      <c r="B795" s="43"/>
    </row>
    <row r="796" spans="2:2" ht="12.75" customHeight="1" x14ac:dyDescent="0.25">
      <c r="B796" s="43"/>
    </row>
    <row r="797" spans="2:2" ht="12.75" customHeight="1" x14ac:dyDescent="0.25">
      <c r="B797" s="43"/>
    </row>
    <row r="798" spans="2:2" ht="12.75" customHeight="1" x14ac:dyDescent="0.25">
      <c r="B798" s="43"/>
    </row>
    <row r="799" spans="2:2" ht="12.75" customHeight="1" x14ac:dyDescent="0.25">
      <c r="B799" s="43"/>
    </row>
    <row r="800" spans="2:2" ht="12.75" customHeight="1" x14ac:dyDescent="0.25">
      <c r="B800" s="43"/>
    </row>
    <row r="801" spans="2:2" ht="12.75" customHeight="1" x14ac:dyDescent="0.25">
      <c r="B801" s="43"/>
    </row>
    <row r="802" spans="2:2" ht="12.75" customHeight="1" x14ac:dyDescent="0.25">
      <c r="B802" s="43"/>
    </row>
    <row r="803" spans="2:2" ht="12.75" customHeight="1" x14ac:dyDescent="0.25">
      <c r="B803" s="43"/>
    </row>
    <row r="804" spans="2:2" ht="12.75" customHeight="1" x14ac:dyDescent="0.25">
      <c r="B804" s="43"/>
    </row>
    <row r="805" spans="2:2" ht="12.75" customHeight="1" x14ac:dyDescent="0.25">
      <c r="B805" s="43"/>
    </row>
    <row r="806" spans="2:2" ht="12.75" customHeight="1" x14ac:dyDescent="0.25">
      <c r="B806" s="43"/>
    </row>
    <row r="807" spans="2:2" ht="12.75" customHeight="1" x14ac:dyDescent="0.25">
      <c r="B807" s="43"/>
    </row>
    <row r="808" spans="2:2" ht="12.75" customHeight="1" x14ac:dyDescent="0.25">
      <c r="B808" s="43"/>
    </row>
    <row r="809" spans="2:2" ht="12.75" customHeight="1" x14ac:dyDescent="0.25">
      <c r="B809" s="43"/>
    </row>
    <row r="810" spans="2:2" ht="12.75" customHeight="1" x14ac:dyDescent="0.25">
      <c r="B810" s="43"/>
    </row>
    <row r="811" spans="2:2" ht="12.75" customHeight="1" x14ac:dyDescent="0.25">
      <c r="B811" s="43"/>
    </row>
    <row r="812" spans="2:2" ht="12.75" customHeight="1" x14ac:dyDescent="0.25">
      <c r="B812" s="43"/>
    </row>
    <row r="813" spans="2:2" ht="12.75" customHeight="1" x14ac:dyDescent="0.25">
      <c r="B813" s="43"/>
    </row>
    <row r="814" spans="2:2" ht="12.75" customHeight="1" x14ac:dyDescent="0.25">
      <c r="B814" s="43"/>
    </row>
    <row r="815" spans="2:2" ht="12.75" customHeight="1" x14ac:dyDescent="0.25">
      <c r="B815" s="43"/>
    </row>
    <row r="816" spans="2:2" ht="12.75" customHeight="1" x14ac:dyDescent="0.25">
      <c r="B816" s="43"/>
    </row>
    <row r="817" spans="2:2" ht="12.75" customHeight="1" x14ac:dyDescent="0.25">
      <c r="B817" s="43"/>
    </row>
    <row r="818" spans="2:2" ht="12.75" customHeight="1" x14ac:dyDescent="0.25">
      <c r="B818" s="43"/>
    </row>
    <row r="819" spans="2:2" ht="12.75" customHeight="1" x14ac:dyDescent="0.25">
      <c r="B819" s="43"/>
    </row>
    <row r="820" spans="2:2" ht="12.75" customHeight="1" x14ac:dyDescent="0.25">
      <c r="B820" s="43"/>
    </row>
    <row r="821" spans="2:2" ht="12.75" customHeight="1" x14ac:dyDescent="0.25">
      <c r="B821" s="43"/>
    </row>
    <row r="822" spans="2:2" ht="12.75" customHeight="1" x14ac:dyDescent="0.25">
      <c r="B822" s="43"/>
    </row>
    <row r="823" spans="2:2" ht="12.75" customHeight="1" x14ac:dyDescent="0.25">
      <c r="B823" s="43"/>
    </row>
    <row r="824" spans="2:2" ht="12.75" customHeight="1" x14ac:dyDescent="0.25">
      <c r="B824" s="43"/>
    </row>
    <row r="825" spans="2:2" ht="12.75" customHeight="1" x14ac:dyDescent="0.25">
      <c r="B825" s="43"/>
    </row>
    <row r="826" spans="2:2" ht="12.75" customHeight="1" x14ac:dyDescent="0.25">
      <c r="B826" s="43"/>
    </row>
    <row r="827" spans="2:2" ht="12.75" customHeight="1" x14ac:dyDescent="0.25">
      <c r="B827" s="43"/>
    </row>
    <row r="828" spans="2:2" ht="12.75" customHeight="1" x14ac:dyDescent="0.25">
      <c r="B828" s="43"/>
    </row>
    <row r="829" spans="2:2" ht="12.75" customHeight="1" x14ac:dyDescent="0.25">
      <c r="B829" s="43"/>
    </row>
    <row r="830" spans="2:2" ht="12.75" customHeight="1" x14ac:dyDescent="0.25">
      <c r="B830" s="43"/>
    </row>
    <row r="831" spans="2:2" ht="12.75" customHeight="1" x14ac:dyDescent="0.25">
      <c r="B831" s="43"/>
    </row>
    <row r="832" spans="2:2" ht="12.75" customHeight="1" x14ac:dyDescent="0.25">
      <c r="B832" s="43"/>
    </row>
    <row r="833" spans="2:2" ht="12.75" customHeight="1" x14ac:dyDescent="0.25">
      <c r="B833" s="43"/>
    </row>
    <row r="834" spans="2:2" ht="12.75" customHeight="1" x14ac:dyDescent="0.25">
      <c r="B834" s="43"/>
    </row>
    <row r="835" spans="2:2" ht="12.75" customHeight="1" x14ac:dyDescent="0.25">
      <c r="B835" s="43"/>
    </row>
    <row r="836" spans="2:2" ht="12.75" customHeight="1" x14ac:dyDescent="0.25">
      <c r="B836" s="43"/>
    </row>
    <row r="837" spans="2:2" ht="12.75" customHeight="1" x14ac:dyDescent="0.25">
      <c r="B837" s="43"/>
    </row>
    <row r="838" spans="2:2" ht="12.75" customHeight="1" x14ac:dyDescent="0.25">
      <c r="B838" s="43"/>
    </row>
    <row r="839" spans="2:2" ht="12.75" customHeight="1" x14ac:dyDescent="0.25">
      <c r="B839" s="43"/>
    </row>
    <row r="840" spans="2:2" ht="12.75" customHeight="1" x14ac:dyDescent="0.25">
      <c r="B840" s="43"/>
    </row>
    <row r="841" spans="2:2" ht="12.75" customHeight="1" x14ac:dyDescent="0.25">
      <c r="B841" s="43"/>
    </row>
    <row r="842" spans="2:2" ht="12.75" customHeight="1" x14ac:dyDescent="0.25">
      <c r="B842" s="43"/>
    </row>
    <row r="843" spans="2:2" ht="12.75" customHeight="1" x14ac:dyDescent="0.25">
      <c r="B843" s="43"/>
    </row>
    <row r="844" spans="2:2" ht="12.75" customHeight="1" x14ac:dyDescent="0.25">
      <c r="B844" s="43"/>
    </row>
    <row r="845" spans="2:2" ht="12.75" customHeight="1" x14ac:dyDescent="0.25">
      <c r="B845" s="43"/>
    </row>
    <row r="846" spans="2:2" ht="12.75" customHeight="1" x14ac:dyDescent="0.25">
      <c r="B846" s="43"/>
    </row>
    <row r="847" spans="2:2" ht="12.75" customHeight="1" x14ac:dyDescent="0.25">
      <c r="B847" s="43"/>
    </row>
    <row r="848" spans="2:2" ht="12.75" customHeight="1" x14ac:dyDescent="0.25">
      <c r="B848" s="43"/>
    </row>
    <row r="849" spans="2:2" ht="12.75" customHeight="1" x14ac:dyDescent="0.25">
      <c r="B849" s="43"/>
    </row>
    <row r="850" spans="2:2" ht="12.75" customHeight="1" x14ac:dyDescent="0.25">
      <c r="B850" s="43"/>
    </row>
    <row r="851" spans="2:2" ht="12.75" customHeight="1" x14ac:dyDescent="0.25">
      <c r="B851" s="43"/>
    </row>
    <row r="852" spans="2:2" ht="12.75" customHeight="1" x14ac:dyDescent="0.25">
      <c r="B852" s="43"/>
    </row>
    <row r="853" spans="2:2" ht="12.75" customHeight="1" x14ac:dyDescent="0.25">
      <c r="B853" s="43"/>
    </row>
    <row r="854" spans="2:2" ht="12.75" customHeight="1" x14ac:dyDescent="0.25">
      <c r="B854" s="43"/>
    </row>
    <row r="855" spans="2:2" ht="12.75" customHeight="1" x14ac:dyDescent="0.25">
      <c r="B855" s="43"/>
    </row>
    <row r="856" spans="2:2" ht="12.75" customHeight="1" x14ac:dyDescent="0.25">
      <c r="B856" s="43"/>
    </row>
    <row r="857" spans="2:2" ht="12.75" customHeight="1" x14ac:dyDescent="0.25">
      <c r="B857" s="43"/>
    </row>
    <row r="858" spans="2:2" ht="12.75" customHeight="1" x14ac:dyDescent="0.25">
      <c r="B858" s="43"/>
    </row>
    <row r="859" spans="2:2" ht="12.75" customHeight="1" x14ac:dyDescent="0.25">
      <c r="B859" s="43"/>
    </row>
    <row r="860" spans="2:2" ht="12.75" customHeight="1" x14ac:dyDescent="0.25">
      <c r="B860" s="43"/>
    </row>
    <row r="861" spans="2:2" ht="12.75" customHeight="1" x14ac:dyDescent="0.25">
      <c r="B861" s="43"/>
    </row>
    <row r="862" spans="2:2" ht="12.75" customHeight="1" x14ac:dyDescent="0.25">
      <c r="B862" s="43"/>
    </row>
    <row r="863" spans="2:2" ht="12.75" customHeight="1" x14ac:dyDescent="0.25">
      <c r="B863" s="43"/>
    </row>
    <row r="864" spans="2:2" ht="12.75" customHeight="1" x14ac:dyDescent="0.25">
      <c r="B864" s="43"/>
    </row>
    <row r="865" spans="2:2" ht="12.75" customHeight="1" x14ac:dyDescent="0.25">
      <c r="B865" s="43"/>
    </row>
    <row r="866" spans="2:2" ht="12.75" customHeight="1" x14ac:dyDescent="0.25">
      <c r="B866" s="43"/>
    </row>
    <row r="867" spans="2:2" ht="12.75" customHeight="1" x14ac:dyDescent="0.25">
      <c r="B867" s="43"/>
    </row>
    <row r="868" spans="2:2" ht="12.75" customHeight="1" x14ac:dyDescent="0.25">
      <c r="B868" s="43"/>
    </row>
    <row r="869" spans="2:2" ht="12.75" customHeight="1" x14ac:dyDescent="0.25">
      <c r="B869" s="43"/>
    </row>
    <row r="870" spans="2:2" ht="12.75" customHeight="1" x14ac:dyDescent="0.25">
      <c r="B870" s="43"/>
    </row>
    <row r="871" spans="2:2" ht="12.75" customHeight="1" x14ac:dyDescent="0.25">
      <c r="B871" s="43"/>
    </row>
    <row r="872" spans="2:2" ht="12.75" customHeight="1" x14ac:dyDescent="0.25">
      <c r="B872" s="43"/>
    </row>
    <row r="873" spans="2:2" ht="12.75" customHeight="1" x14ac:dyDescent="0.25">
      <c r="B873" s="43"/>
    </row>
    <row r="874" spans="2:2" ht="12.75" customHeight="1" x14ac:dyDescent="0.25">
      <c r="B874" s="43"/>
    </row>
    <row r="875" spans="2:2" ht="12.75" customHeight="1" x14ac:dyDescent="0.25">
      <c r="B875" s="43"/>
    </row>
    <row r="876" spans="2:2" ht="12.75" customHeight="1" x14ac:dyDescent="0.25">
      <c r="B876" s="43"/>
    </row>
    <row r="877" spans="2:2" ht="12.75" customHeight="1" x14ac:dyDescent="0.25">
      <c r="B877" s="43"/>
    </row>
    <row r="878" spans="2:2" ht="12.75" customHeight="1" x14ac:dyDescent="0.25">
      <c r="B878" s="43"/>
    </row>
    <row r="879" spans="2:2" ht="12.75" customHeight="1" x14ac:dyDescent="0.25">
      <c r="B879" s="43"/>
    </row>
    <row r="880" spans="2:2" ht="12.75" customHeight="1" x14ac:dyDescent="0.25">
      <c r="B880" s="43"/>
    </row>
    <row r="881" spans="2:2" ht="12.75" customHeight="1" x14ac:dyDescent="0.25">
      <c r="B881" s="43"/>
    </row>
    <row r="882" spans="2:2" ht="12.75" customHeight="1" x14ac:dyDescent="0.25">
      <c r="B882" s="43"/>
    </row>
    <row r="883" spans="2:2" ht="12.75" customHeight="1" x14ac:dyDescent="0.25">
      <c r="B883" s="43"/>
    </row>
    <row r="884" spans="2:2" ht="12.75" customHeight="1" x14ac:dyDescent="0.25">
      <c r="B884" s="43"/>
    </row>
    <row r="885" spans="2:2" ht="12.75" customHeight="1" x14ac:dyDescent="0.25">
      <c r="B885" s="43"/>
    </row>
    <row r="886" spans="2:2" ht="12.75" customHeight="1" x14ac:dyDescent="0.25">
      <c r="B886" s="43"/>
    </row>
    <row r="887" spans="2:2" ht="12.75" customHeight="1" x14ac:dyDescent="0.25">
      <c r="B887" s="43"/>
    </row>
    <row r="888" spans="2:2" ht="12.75" customHeight="1" x14ac:dyDescent="0.25">
      <c r="B888" s="43"/>
    </row>
    <row r="889" spans="2:2" ht="12.75" customHeight="1" x14ac:dyDescent="0.25">
      <c r="B889" s="43"/>
    </row>
    <row r="890" spans="2:2" ht="12.75" customHeight="1" x14ac:dyDescent="0.25">
      <c r="B890" s="43"/>
    </row>
    <row r="891" spans="2:2" ht="12.75" customHeight="1" x14ac:dyDescent="0.25">
      <c r="B891" s="43"/>
    </row>
    <row r="892" spans="2:2" ht="12.75" customHeight="1" x14ac:dyDescent="0.25">
      <c r="B892" s="43"/>
    </row>
    <row r="893" spans="2:2" ht="12.75" customHeight="1" x14ac:dyDescent="0.25">
      <c r="B893" s="43"/>
    </row>
    <row r="894" spans="2:2" ht="12.75" customHeight="1" x14ac:dyDescent="0.25">
      <c r="B894" s="43"/>
    </row>
    <row r="895" spans="2:2" ht="12.75" customHeight="1" x14ac:dyDescent="0.25">
      <c r="B895" s="43"/>
    </row>
    <row r="896" spans="2:2" ht="12.75" customHeight="1" x14ac:dyDescent="0.25">
      <c r="B896" s="43"/>
    </row>
    <row r="897" spans="2:2" ht="12.75" customHeight="1" x14ac:dyDescent="0.25">
      <c r="B897" s="43"/>
    </row>
    <row r="898" spans="2:2" ht="12.75" customHeight="1" x14ac:dyDescent="0.25">
      <c r="B898" s="43"/>
    </row>
    <row r="899" spans="2:2" ht="12.75" customHeight="1" x14ac:dyDescent="0.25">
      <c r="B899" s="43"/>
    </row>
    <row r="900" spans="2:2" ht="12.75" customHeight="1" x14ac:dyDescent="0.25">
      <c r="B900" s="43"/>
    </row>
    <row r="901" spans="2:2" ht="12.75" customHeight="1" x14ac:dyDescent="0.25">
      <c r="B901" s="43"/>
    </row>
    <row r="902" spans="2:2" ht="12.75" customHeight="1" x14ac:dyDescent="0.25">
      <c r="B902" s="43"/>
    </row>
    <row r="903" spans="2:2" ht="12.75" customHeight="1" x14ac:dyDescent="0.25">
      <c r="B903" s="43"/>
    </row>
    <row r="904" spans="2:2" ht="12.75" customHeight="1" x14ac:dyDescent="0.25">
      <c r="B904" s="43"/>
    </row>
    <row r="905" spans="2:2" ht="12.75" customHeight="1" x14ac:dyDescent="0.25">
      <c r="B905" s="43"/>
    </row>
    <row r="906" spans="2:2" ht="12.75" customHeight="1" x14ac:dyDescent="0.25">
      <c r="B906" s="43"/>
    </row>
    <row r="907" spans="2:2" ht="12.75" customHeight="1" x14ac:dyDescent="0.25">
      <c r="B907" s="43"/>
    </row>
    <row r="908" spans="2:2" ht="12.75" customHeight="1" x14ac:dyDescent="0.25">
      <c r="B908" s="43"/>
    </row>
    <row r="909" spans="2:2" ht="12.75" customHeight="1" x14ac:dyDescent="0.25">
      <c r="B909" s="43"/>
    </row>
    <row r="910" spans="2:2" ht="12.75" customHeight="1" x14ac:dyDescent="0.25">
      <c r="B910" s="43"/>
    </row>
    <row r="911" spans="2:2" ht="12.75" customHeight="1" x14ac:dyDescent="0.25">
      <c r="B911" s="43"/>
    </row>
    <row r="912" spans="2:2" ht="12.75" customHeight="1" x14ac:dyDescent="0.25">
      <c r="B912" s="43"/>
    </row>
    <row r="913" spans="2:2" ht="12.75" customHeight="1" x14ac:dyDescent="0.25">
      <c r="B913" s="43"/>
    </row>
    <row r="914" spans="2:2" ht="12.75" customHeight="1" x14ac:dyDescent="0.25">
      <c r="B914" s="43"/>
    </row>
    <row r="915" spans="2:2" ht="12.75" customHeight="1" x14ac:dyDescent="0.25">
      <c r="B915" s="43"/>
    </row>
    <row r="916" spans="2:2" ht="12.75" customHeight="1" x14ac:dyDescent="0.25">
      <c r="B916" s="43"/>
    </row>
    <row r="917" spans="2:2" ht="12.75" customHeight="1" x14ac:dyDescent="0.25">
      <c r="B917" s="43"/>
    </row>
    <row r="918" spans="2:2" ht="12.75" customHeight="1" x14ac:dyDescent="0.25">
      <c r="B918" s="43"/>
    </row>
    <row r="919" spans="2:2" ht="12.75" customHeight="1" x14ac:dyDescent="0.25">
      <c r="B919" s="43"/>
    </row>
    <row r="920" spans="2:2" ht="12.75" customHeight="1" x14ac:dyDescent="0.25">
      <c r="B920" s="43"/>
    </row>
    <row r="921" spans="2:2" ht="12.75" customHeight="1" x14ac:dyDescent="0.25">
      <c r="B921" s="43"/>
    </row>
    <row r="922" spans="2:2" ht="12.75" customHeight="1" x14ac:dyDescent="0.25">
      <c r="B922" s="43"/>
    </row>
    <row r="923" spans="2:2" ht="12.75" customHeight="1" x14ac:dyDescent="0.25">
      <c r="B923" s="43"/>
    </row>
    <row r="924" spans="2:2" ht="12.75" customHeight="1" x14ac:dyDescent="0.25">
      <c r="B924" s="43"/>
    </row>
    <row r="925" spans="2:2" ht="12.75" customHeight="1" x14ac:dyDescent="0.25">
      <c r="B925" s="43"/>
    </row>
    <row r="926" spans="2:2" ht="12.75" customHeight="1" x14ac:dyDescent="0.25">
      <c r="B926" s="43"/>
    </row>
    <row r="927" spans="2:2" ht="12.75" customHeight="1" x14ac:dyDescent="0.25">
      <c r="B927" s="43"/>
    </row>
    <row r="928" spans="2:2" ht="12.75" customHeight="1" x14ac:dyDescent="0.25">
      <c r="B928" s="43"/>
    </row>
    <row r="929" spans="2:2" ht="12.75" customHeight="1" x14ac:dyDescent="0.25">
      <c r="B929" s="43"/>
    </row>
    <row r="930" spans="2:2" ht="12.75" customHeight="1" x14ac:dyDescent="0.25">
      <c r="B930" s="43"/>
    </row>
    <row r="931" spans="2:2" ht="12.75" customHeight="1" x14ac:dyDescent="0.25">
      <c r="B931" s="43"/>
    </row>
    <row r="932" spans="2:2" ht="12.75" customHeight="1" x14ac:dyDescent="0.25">
      <c r="B932" s="43"/>
    </row>
    <row r="933" spans="2:2" ht="12.75" customHeight="1" x14ac:dyDescent="0.25">
      <c r="B933" s="43"/>
    </row>
    <row r="934" spans="2:2" ht="12.75" customHeight="1" x14ac:dyDescent="0.25">
      <c r="B934" s="43"/>
    </row>
    <row r="935" spans="2:2" ht="12.75" customHeight="1" x14ac:dyDescent="0.25">
      <c r="B935" s="43"/>
    </row>
    <row r="936" spans="2:2" ht="12.75" customHeight="1" x14ac:dyDescent="0.25">
      <c r="B936" s="43"/>
    </row>
    <row r="937" spans="2:2" ht="12.75" customHeight="1" x14ac:dyDescent="0.25">
      <c r="B937" s="43"/>
    </row>
    <row r="938" spans="2:2" ht="12.75" customHeight="1" x14ac:dyDescent="0.25">
      <c r="B938" s="43"/>
    </row>
    <row r="939" spans="2:2" ht="12.75" customHeight="1" x14ac:dyDescent="0.25">
      <c r="B939" s="43"/>
    </row>
    <row r="940" spans="2:2" ht="12.75" customHeight="1" x14ac:dyDescent="0.25">
      <c r="B940" s="43"/>
    </row>
    <row r="941" spans="2:2" ht="12.75" customHeight="1" x14ac:dyDescent="0.25">
      <c r="B941" s="43"/>
    </row>
    <row r="942" spans="2:2" ht="12.75" customHeight="1" x14ac:dyDescent="0.25">
      <c r="B942" s="43"/>
    </row>
    <row r="943" spans="2:2" ht="12.75" customHeight="1" x14ac:dyDescent="0.25">
      <c r="B943" s="43"/>
    </row>
    <row r="944" spans="2:2" ht="12.75" customHeight="1" x14ac:dyDescent="0.25">
      <c r="B944" s="43"/>
    </row>
    <row r="945" spans="2:2" ht="12.75" customHeight="1" x14ac:dyDescent="0.25">
      <c r="B945" s="43"/>
    </row>
    <row r="946" spans="2:2" ht="12.75" customHeight="1" x14ac:dyDescent="0.25">
      <c r="B946" s="43"/>
    </row>
    <row r="947" spans="2:2" ht="12.75" customHeight="1" x14ac:dyDescent="0.25">
      <c r="B947" s="43"/>
    </row>
    <row r="948" spans="2:2" ht="12.75" customHeight="1" x14ac:dyDescent="0.25">
      <c r="B948" s="43"/>
    </row>
    <row r="949" spans="2:2" ht="12.75" customHeight="1" x14ac:dyDescent="0.25">
      <c r="B949" s="43"/>
    </row>
    <row r="950" spans="2:2" ht="12.75" customHeight="1" x14ac:dyDescent="0.25">
      <c r="B950" s="43"/>
    </row>
    <row r="951" spans="2:2" ht="12.75" customHeight="1" x14ac:dyDescent="0.25">
      <c r="B951" s="43"/>
    </row>
    <row r="952" spans="2:2" ht="12.75" customHeight="1" x14ac:dyDescent="0.25">
      <c r="B952" s="43"/>
    </row>
    <row r="953" spans="2:2" ht="12.75" customHeight="1" x14ac:dyDescent="0.25">
      <c r="B953" s="43"/>
    </row>
    <row r="954" spans="2:2" ht="12.75" customHeight="1" x14ac:dyDescent="0.25">
      <c r="B954" s="43"/>
    </row>
    <row r="955" spans="2:2" ht="12.75" customHeight="1" x14ac:dyDescent="0.25">
      <c r="B955" s="43"/>
    </row>
    <row r="956" spans="2:2" ht="12.75" customHeight="1" x14ac:dyDescent="0.25">
      <c r="B956" s="43"/>
    </row>
    <row r="957" spans="2:2" ht="12.75" customHeight="1" x14ac:dyDescent="0.25">
      <c r="B957" s="43"/>
    </row>
    <row r="958" spans="2:2" ht="12.75" customHeight="1" x14ac:dyDescent="0.25">
      <c r="B958" s="43"/>
    </row>
    <row r="959" spans="2:2" ht="12.75" customHeight="1" x14ac:dyDescent="0.25">
      <c r="B959" s="43"/>
    </row>
    <row r="960" spans="2:2" ht="12.75" customHeight="1" x14ac:dyDescent="0.25">
      <c r="B960" s="43"/>
    </row>
    <row r="961" spans="2:2" ht="12.75" customHeight="1" x14ac:dyDescent="0.25">
      <c r="B961" s="43"/>
    </row>
    <row r="962" spans="2:2" ht="12.75" customHeight="1" x14ac:dyDescent="0.25">
      <c r="B962" s="43"/>
    </row>
    <row r="963" spans="2:2" ht="12.75" customHeight="1" x14ac:dyDescent="0.25">
      <c r="B963" s="43"/>
    </row>
    <row r="964" spans="2:2" ht="12.75" customHeight="1" x14ac:dyDescent="0.25">
      <c r="B964" s="43"/>
    </row>
    <row r="965" spans="2:2" ht="12.75" customHeight="1" x14ac:dyDescent="0.25">
      <c r="B965" s="43"/>
    </row>
    <row r="966" spans="2:2" ht="12.75" customHeight="1" x14ac:dyDescent="0.25">
      <c r="B966" s="43"/>
    </row>
    <row r="967" spans="2:2" ht="12.75" customHeight="1" x14ac:dyDescent="0.25">
      <c r="B967" s="43"/>
    </row>
    <row r="968" spans="2:2" ht="12.75" customHeight="1" x14ac:dyDescent="0.25">
      <c r="B968" s="43"/>
    </row>
    <row r="969" spans="2:2" ht="12.75" customHeight="1" x14ac:dyDescent="0.25">
      <c r="B969" s="43"/>
    </row>
    <row r="970" spans="2:2" ht="12.75" customHeight="1" x14ac:dyDescent="0.25">
      <c r="B970" s="43"/>
    </row>
    <row r="971" spans="2:2" ht="12.75" customHeight="1" x14ac:dyDescent="0.25">
      <c r="B971" s="43"/>
    </row>
    <row r="972" spans="2:2" ht="12.75" customHeight="1" x14ac:dyDescent="0.25">
      <c r="B972" s="43"/>
    </row>
    <row r="973" spans="2:2" ht="12.75" customHeight="1" x14ac:dyDescent="0.25">
      <c r="B973" s="43"/>
    </row>
    <row r="974" spans="2:2" ht="12.75" customHeight="1" x14ac:dyDescent="0.25">
      <c r="B974" s="43"/>
    </row>
    <row r="975" spans="2:2" ht="12.75" customHeight="1" x14ac:dyDescent="0.25">
      <c r="B975" s="43"/>
    </row>
    <row r="976" spans="2:2" ht="12.75" customHeight="1" x14ac:dyDescent="0.25">
      <c r="B976" s="43"/>
    </row>
    <row r="977" spans="2:2" ht="12.75" customHeight="1" x14ac:dyDescent="0.25">
      <c r="B977" s="43"/>
    </row>
    <row r="978" spans="2:2" ht="12.75" customHeight="1" x14ac:dyDescent="0.25">
      <c r="B978" s="43"/>
    </row>
    <row r="979" spans="2:2" ht="12.75" customHeight="1" x14ac:dyDescent="0.25">
      <c r="B979" s="43"/>
    </row>
    <row r="980" spans="2:2" ht="12.75" customHeight="1" x14ac:dyDescent="0.25">
      <c r="B980" s="43"/>
    </row>
    <row r="981" spans="2:2" ht="12.75" customHeight="1" x14ac:dyDescent="0.25">
      <c r="B981" s="43"/>
    </row>
    <row r="982" spans="2:2" ht="12.75" customHeight="1" x14ac:dyDescent="0.25">
      <c r="B982" s="43"/>
    </row>
    <row r="983" spans="2:2" ht="12.75" customHeight="1" x14ac:dyDescent="0.25">
      <c r="B983" s="43"/>
    </row>
    <row r="984" spans="2:2" ht="12.75" customHeight="1" x14ac:dyDescent="0.25">
      <c r="B984" s="43"/>
    </row>
    <row r="985" spans="2:2" ht="12.75" customHeight="1" x14ac:dyDescent="0.25">
      <c r="B985" s="43"/>
    </row>
    <row r="986" spans="2:2" ht="12.75" customHeight="1" x14ac:dyDescent="0.25">
      <c r="B986" s="43"/>
    </row>
    <row r="987" spans="2:2" ht="12.75" customHeight="1" x14ac:dyDescent="0.25">
      <c r="B987" s="43"/>
    </row>
    <row r="988" spans="2:2" ht="12.75" customHeight="1" x14ac:dyDescent="0.25">
      <c r="B988" s="43"/>
    </row>
    <row r="989" spans="2:2" ht="12.75" customHeight="1" x14ac:dyDescent="0.25">
      <c r="B989" s="43"/>
    </row>
    <row r="990" spans="2:2" ht="12.75" customHeight="1" x14ac:dyDescent="0.25">
      <c r="B990" s="43"/>
    </row>
    <row r="991" spans="2:2" ht="12.75" customHeight="1" x14ac:dyDescent="0.25">
      <c r="B991" s="43"/>
    </row>
    <row r="992" spans="2:2" ht="12.75" customHeight="1" x14ac:dyDescent="0.25">
      <c r="B992" s="43"/>
    </row>
    <row r="993" spans="2:2" ht="12.75" customHeight="1" x14ac:dyDescent="0.25">
      <c r="B993" s="43"/>
    </row>
    <row r="994" spans="2:2" ht="12.75" customHeight="1" x14ac:dyDescent="0.25">
      <c r="B994" s="43"/>
    </row>
    <row r="995" spans="2:2" ht="12.75" customHeight="1" x14ac:dyDescent="0.25">
      <c r="B995" s="43"/>
    </row>
    <row r="996" spans="2:2" ht="12.75" customHeight="1" x14ac:dyDescent="0.25">
      <c r="B996" s="43"/>
    </row>
    <row r="997" spans="2:2" ht="12.75" customHeight="1" x14ac:dyDescent="0.25">
      <c r="B997" s="43"/>
    </row>
    <row r="998" spans="2:2" ht="12.75" customHeight="1" x14ac:dyDescent="0.25">
      <c r="B998" s="43"/>
    </row>
    <row r="999" spans="2:2" ht="12.75" customHeight="1" x14ac:dyDescent="0.25">
      <c r="B999" s="43"/>
    </row>
    <row r="1000" spans="2:2" ht="12.75" customHeight="1" x14ac:dyDescent="0.25">
      <c r="B1000" s="43"/>
    </row>
  </sheetData>
  <mergeCells count="4">
    <mergeCell ref="A2:E2"/>
    <mergeCell ref="A3:E3"/>
    <mergeCell ref="A4:A5"/>
    <mergeCell ref="B6:E6"/>
  </mergeCells>
  <pageMargins left="0.7" right="0.7" top="0.75" bottom="0.75" header="0.3" footer="0.3"/>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80" zoomScaleNormal="80" workbookViewId="0">
      <selection activeCell="B16" sqref="B16"/>
    </sheetView>
  </sheetViews>
  <sheetFormatPr defaultColWidth="14.453125" defaultRowHeight="15" customHeight="1" x14ac:dyDescent="0.25"/>
  <cols>
    <col min="1" max="1" width="9.81640625" customWidth="1"/>
    <col min="2" max="2" width="50.453125" customWidth="1"/>
    <col min="3" max="3" width="7.1796875" customWidth="1"/>
    <col min="4" max="4" width="18.453125" customWidth="1"/>
    <col min="5" max="5" width="15.453125" customWidth="1"/>
    <col min="6" max="7" width="18.453125" customWidth="1"/>
    <col min="8" max="8" width="18.36328125" customWidth="1"/>
    <col min="9" max="9" width="20.36328125" customWidth="1"/>
    <col min="10" max="11" width="50.453125" customWidth="1"/>
    <col min="12" max="12" width="8" customWidth="1"/>
    <col min="13" max="26" width="9.1796875" customWidth="1"/>
  </cols>
  <sheetData>
    <row r="1" spans="1:26" ht="20.25" customHeight="1" x14ac:dyDescent="0.25">
      <c r="A1" s="61" t="s">
        <v>114</v>
      </c>
      <c r="B1" s="61"/>
      <c r="C1" s="61"/>
      <c r="D1" s="61"/>
      <c r="E1" s="61"/>
      <c r="F1" s="61"/>
      <c r="G1" s="61"/>
      <c r="H1" s="61"/>
      <c r="I1" s="61"/>
      <c r="J1" s="62"/>
      <c r="K1" s="62"/>
      <c r="L1" s="62"/>
      <c r="M1" s="62"/>
      <c r="N1" s="62"/>
      <c r="O1" s="62"/>
      <c r="P1" s="62"/>
      <c r="Q1" s="62"/>
      <c r="R1" s="62"/>
      <c r="S1" s="62"/>
      <c r="T1" s="62"/>
      <c r="U1" s="62"/>
      <c r="V1" s="62"/>
      <c r="W1" s="62"/>
      <c r="X1" s="62"/>
      <c r="Y1" s="62"/>
      <c r="Z1" s="62"/>
    </row>
    <row r="2" spans="1:26" ht="20.25" customHeight="1" x14ac:dyDescent="0.25">
      <c r="A2" s="268" t="str">
        <f>'Institution ID'!C3</f>
        <v>Christopher Newport University</v>
      </c>
      <c r="B2" s="230"/>
      <c r="C2" s="230"/>
      <c r="D2" s="230"/>
      <c r="E2" s="230"/>
      <c r="F2" s="230"/>
      <c r="G2" s="230"/>
      <c r="H2" s="230"/>
      <c r="I2" s="231"/>
      <c r="J2" s="62"/>
      <c r="K2" s="62"/>
      <c r="L2" s="62"/>
      <c r="M2" s="62"/>
      <c r="N2" s="62"/>
      <c r="O2" s="62"/>
      <c r="P2" s="62"/>
      <c r="Q2" s="62"/>
      <c r="R2" s="62"/>
      <c r="S2" s="62"/>
      <c r="T2" s="62"/>
      <c r="U2" s="62"/>
      <c r="V2" s="62"/>
      <c r="W2" s="62"/>
      <c r="X2" s="62"/>
      <c r="Y2" s="62"/>
      <c r="Z2" s="62"/>
    </row>
    <row r="3" spans="1:26" ht="20.25" customHeight="1" x14ac:dyDescent="0.25">
      <c r="A3" s="63" t="s">
        <v>115</v>
      </c>
      <c r="B3" s="64"/>
      <c r="C3" s="64"/>
      <c r="D3" s="64"/>
      <c r="E3" s="64"/>
      <c r="F3" s="64"/>
      <c r="G3" s="65"/>
      <c r="H3" s="65"/>
      <c r="I3" s="65"/>
      <c r="J3" s="65"/>
      <c r="K3" s="65"/>
      <c r="L3" s="65"/>
      <c r="M3" s="65"/>
      <c r="N3" s="65"/>
      <c r="O3" s="65"/>
      <c r="P3" s="65"/>
      <c r="Q3" s="65"/>
      <c r="R3" s="65"/>
      <c r="S3" s="65"/>
      <c r="T3" s="65"/>
      <c r="U3" s="65"/>
      <c r="V3" s="65"/>
      <c r="W3" s="65"/>
      <c r="X3" s="65"/>
      <c r="Y3" s="65"/>
      <c r="Z3" s="65"/>
    </row>
    <row r="4" spans="1:26" ht="30" customHeight="1" x14ac:dyDescent="0.25">
      <c r="A4" s="269" t="s">
        <v>116</v>
      </c>
      <c r="B4" s="270"/>
      <c r="C4" s="270"/>
      <c r="D4" s="270"/>
      <c r="E4" s="270"/>
      <c r="F4" s="270"/>
      <c r="G4" s="270"/>
      <c r="H4" s="270"/>
      <c r="I4" s="270"/>
      <c r="J4" s="270"/>
      <c r="K4" s="271"/>
      <c r="L4" s="66"/>
      <c r="M4" s="66"/>
      <c r="N4" s="66"/>
      <c r="O4" s="66"/>
      <c r="P4" s="66"/>
      <c r="Q4" s="66"/>
      <c r="R4" s="66"/>
      <c r="S4" s="66"/>
      <c r="T4" s="66"/>
      <c r="U4" s="66"/>
      <c r="V4" s="66"/>
      <c r="W4" s="66"/>
      <c r="X4" s="66"/>
      <c r="Y4" s="66"/>
      <c r="Z4" s="66"/>
    </row>
    <row r="5" spans="1:26" ht="79.5" customHeight="1" x14ac:dyDescent="0.25">
      <c r="A5" s="272"/>
      <c r="B5" s="220"/>
      <c r="C5" s="220"/>
      <c r="D5" s="220"/>
      <c r="E5" s="220"/>
      <c r="F5" s="220"/>
      <c r="G5" s="220"/>
      <c r="H5" s="220"/>
      <c r="I5" s="220"/>
      <c r="J5" s="220"/>
      <c r="K5" s="273"/>
      <c r="L5" s="66"/>
      <c r="M5" s="66"/>
      <c r="N5" s="66"/>
      <c r="O5" s="66"/>
      <c r="P5" s="66"/>
      <c r="Q5" s="66"/>
      <c r="R5" s="66"/>
      <c r="S5" s="66"/>
      <c r="T5" s="66"/>
      <c r="U5" s="66"/>
      <c r="V5" s="66"/>
      <c r="W5" s="66"/>
      <c r="X5" s="66"/>
      <c r="Y5" s="66"/>
      <c r="Z5" s="66"/>
    </row>
    <row r="6" spans="1:26" ht="20.25" customHeight="1" x14ac:dyDescent="0.35">
      <c r="A6" s="274" t="s">
        <v>117</v>
      </c>
      <c r="B6" s="256" t="s">
        <v>118</v>
      </c>
      <c r="C6" s="216"/>
      <c r="D6" s="216"/>
      <c r="E6" s="216"/>
      <c r="F6" s="216"/>
      <c r="G6" s="216"/>
      <c r="H6" s="216"/>
      <c r="I6" s="216"/>
      <c r="J6" s="216"/>
      <c r="K6" s="217"/>
      <c r="L6" s="35"/>
      <c r="M6" s="35"/>
      <c r="N6" s="35"/>
      <c r="O6" s="35"/>
      <c r="P6" s="35"/>
      <c r="Q6" s="35"/>
      <c r="R6" s="35"/>
      <c r="S6" s="35"/>
      <c r="T6" s="35"/>
      <c r="U6" s="35"/>
      <c r="V6" s="35"/>
      <c r="W6" s="35"/>
      <c r="X6" s="35"/>
      <c r="Y6" s="35"/>
      <c r="Z6" s="35"/>
    </row>
    <row r="7" spans="1:26" ht="20.25" customHeight="1" x14ac:dyDescent="0.35">
      <c r="A7" s="263"/>
      <c r="B7" s="35"/>
      <c r="C7" s="67"/>
      <c r="D7" s="256" t="s">
        <v>119</v>
      </c>
      <c r="E7" s="216"/>
      <c r="F7" s="216"/>
      <c r="G7" s="216"/>
      <c r="H7" s="216"/>
      <c r="I7" s="261"/>
      <c r="J7" s="68" t="s">
        <v>120</v>
      </c>
      <c r="K7" s="69" t="s">
        <v>121</v>
      </c>
      <c r="L7" s="35"/>
      <c r="M7" s="35"/>
      <c r="N7" s="35"/>
      <c r="O7" s="35"/>
      <c r="P7" s="35"/>
      <c r="Q7" s="35"/>
      <c r="R7" s="35"/>
      <c r="S7" s="35"/>
      <c r="T7" s="35"/>
      <c r="U7" s="35"/>
      <c r="V7" s="35"/>
      <c r="W7" s="35"/>
      <c r="X7" s="35"/>
      <c r="Y7" s="35"/>
      <c r="Z7" s="35"/>
    </row>
    <row r="8" spans="1:26" ht="20.25" customHeight="1" x14ac:dyDescent="0.35">
      <c r="A8" s="263"/>
      <c r="B8" s="262" t="s">
        <v>122</v>
      </c>
      <c r="C8" s="274" t="s">
        <v>123</v>
      </c>
      <c r="D8" s="260"/>
      <c r="E8" s="216"/>
      <c r="F8" s="216"/>
      <c r="G8" s="216"/>
      <c r="H8" s="216"/>
      <c r="I8" s="261"/>
      <c r="J8" s="262" t="s">
        <v>124</v>
      </c>
      <c r="K8" s="262" t="s">
        <v>125</v>
      </c>
      <c r="L8" s="35"/>
      <c r="M8" s="35"/>
      <c r="N8" s="35"/>
      <c r="O8" s="35"/>
      <c r="P8" s="35"/>
      <c r="Q8" s="35"/>
      <c r="R8" s="35"/>
      <c r="S8" s="35"/>
      <c r="T8" s="35"/>
      <c r="U8" s="35"/>
      <c r="V8" s="35"/>
      <c r="W8" s="35"/>
      <c r="X8" s="35"/>
      <c r="Y8" s="35"/>
      <c r="Z8" s="35"/>
    </row>
    <row r="9" spans="1:26" ht="20.25" customHeight="1" x14ac:dyDescent="0.35">
      <c r="A9" s="263"/>
      <c r="B9" s="263"/>
      <c r="C9" s="263"/>
      <c r="D9" s="265" t="s">
        <v>126</v>
      </c>
      <c r="E9" s="226"/>
      <c r="F9" s="266"/>
      <c r="G9" s="267" t="s">
        <v>127</v>
      </c>
      <c r="H9" s="216"/>
      <c r="I9" s="261"/>
      <c r="J9" s="263"/>
      <c r="K9" s="263"/>
      <c r="L9" s="35"/>
      <c r="M9" s="35"/>
      <c r="N9" s="35"/>
      <c r="O9" s="35"/>
      <c r="P9" s="35"/>
      <c r="Q9" s="35"/>
      <c r="R9" s="35"/>
      <c r="S9" s="35"/>
      <c r="T9" s="35"/>
      <c r="U9" s="35"/>
      <c r="V9" s="35"/>
      <c r="W9" s="35"/>
      <c r="X9" s="35"/>
      <c r="Y9" s="35"/>
      <c r="Z9" s="35"/>
    </row>
    <row r="10" spans="1:26" ht="52.5" customHeight="1" x14ac:dyDescent="0.35">
      <c r="A10" s="264"/>
      <c r="B10" s="264"/>
      <c r="C10" s="264"/>
      <c r="D10" s="70" t="s">
        <v>128</v>
      </c>
      <c r="E10" s="70" t="s">
        <v>129</v>
      </c>
      <c r="F10" s="70" t="s">
        <v>130</v>
      </c>
      <c r="G10" s="70" t="s">
        <v>128</v>
      </c>
      <c r="H10" s="70" t="s">
        <v>129</v>
      </c>
      <c r="I10" s="70" t="s">
        <v>130</v>
      </c>
      <c r="J10" s="264"/>
      <c r="K10" s="264"/>
      <c r="L10" s="35"/>
      <c r="M10" s="35"/>
      <c r="N10" s="35"/>
      <c r="O10" s="35"/>
      <c r="P10" s="35"/>
      <c r="Q10" s="35"/>
      <c r="R10" s="35"/>
      <c r="S10" s="35"/>
      <c r="T10" s="35"/>
      <c r="U10" s="35"/>
      <c r="V10" s="35"/>
      <c r="W10" s="35"/>
      <c r="X10" s="35"/>
      <c r="Y10" s="35"/>
      <c r="Z10" s="35"/>
    </row>
    <row r="11" spans="1:26" ht="73.5" customHeight="1" x14ac:dyDescent="0.25">
      <c r="A11" s="71">
        <v>1</v>
      </c>
      <c r="B11" s="72" t="s">
        <v>131</v>
      </c>
      <c r="C11" s="73" t="s">
        <v>132</v>
      </c>
      <c r="D11" s="74">
        <f t="shared" ref="D11:D23" si="0">SUM(E11:F11)</f>
        <v>100000</v>
      </c>
      <c r="E11" s="75">
        <f t="shared" ref="E11:E13" si="1">0</f>
        <v>0</v>
      </c>
      <c r="F11" s="75">
        <v>100000</v>
      </c>
      <c r="G11" s="76">
        <f t="shared" ref="G11:G23" si="2">SUM(H11:I11)</f>
        <v>100000</v>
      </c>
      <c r="H11" s="75">
        <f t="shared" ref="H11:H13" si="3">0</f>
        <v>0</v>
      </c>
      <c r="I11" s="75">
        <v>100000</v>
      </c>
      <c r="J11" s="77" t="s">
        <v>133</v>
      </c>
      <c r="K11" s="77" t="s">
        <v>134</v>
      </c>
      <c r="L11" s="62"/>
      <c r="M11" s="62"/>
      <c r="N11" s="62"/>
      <c r="O11" s="62"/>
      <c r="P11" s="62"/>
      <c r="Q11" s="62"/>
      <c r="R11" s="62"/>
      <c r="S11" s="62"/>
      <c r="T11" s="62"/>
      <c r="U11" s="62"/>
      <c r="V11" s="62"/>
      <c r="W11" s="62"/>
      <c r="X11" s="62"/>
      <c r="Y11" s="62"/>
      <c r="Z11" s="62"/>
    </row>
    <row r="12" spans="1:26" ht="108.75" customHeight="1" x14ac:dyDescent="0.25">
      <c r="A12" s="78">
        <v>3</v>
      </c>
      <c r="B12" s="79" t="s">
        <v>135</v>
      </c>
      <c r="C12" s="80" t="s">
        <v>136</v>
      </c>
      <c r="D12" s="81">
        <f t="shared" si="0"/>
        <v>421700</v>
      </c>
      <c r="E12" s="82">
        <f t="shared" si="1"/>
        <v>0</v>
      </c>
      <c r="F12" s="82">
        <v>421700</v>
      </c>
      <c r="G12" s="83">
        <f t="shared" si="2"/>
        <v>421700</v>
      </c>
      <c r="H12" s="82">
        <f t="shared" si="3"/>
        <v>0</v>
      </c>
      <c r="I12" s="82">
        <v>421700</v>
      </c>
      <c r="J12" s="84" t="s">
        <v>137</v>
      </c>
      <c r="K12" s="85" t="s">
        <v>138</v>
      </c>
      <c r="L12" s="62"/>
      <c r="M12" s="62"/>
      <c r="N12" s="62"/>
      <c r="O12" s="62"/>
      <c r="P12" s="62"/>
      <c r="Q12" s="62"/>
      <c r="R12" s="62"/>
      <c r="S12" s="62"/>
      <c r="T12" s="62"/>
      <c r="U12" s="62"/>
      <c r="V12" s="62"/>
      <c r="W12" s="62"/>
      <c r="X12" s="62"/>
      <c r="Y12" s="62"/>
      <c r="Z12" s="62"/>
    </row>
    <row r="13" spans="1:26" ht="126" x14ac:dyDescent="0.25">
      <c r="A13" s="78">
        <v>4</v>
      </c>
      <c r="B13" s="79" t="s">
        <v>139</v>
      </c>
      <c r="C13" s="80">
        <v>3</v>
      </c>
      <c r="D13" s="81">
        <f t="shared" si="0"/>
        <v>367373</v>
      </c>
      <c r="E13" s="82">
        <f t="shared" si="1"/>
        <v>0</v>
      </c>
      <c r="F13" s="82">
        <f>342100+25273</f>
        <v>367373</v>
      </c>
      <c r="G13" s="83">
        <f t="shared" si="2"/>
        <v>342100</v>
      </c>
      <c r="H13" s="82">
        <f t="shared" si="3"/>
        <v>0</v>
      </c>
      <c r="I13" s="82">
        <v>342100</v>
      </c>
      <c r="J13" s="84" t="s">
        <v>140</v>
      </c>
      <c r="K13" s="84" t="s">
        <v>141</v>
      </c>
      <c r="L13" s="62"/>
      <c r="M13" s="62"/>
      <c r="N13" s="62"/>
      <c r="O13" s="62"/>
      <c r="P13" s="62"/>
      <c r="Q13" s="62"/>
      <c r="R13" s="62"/>
      <c r="S13" s="62"/>
      <c r="T13" s="62"/>
      <c r="U13" s="62"/>
      <c r="V13" s="62"/>
      <c r="W13" s="62"/>
      <c r="X13" s="62"/>
      <c r="Y13" s="62"/>
      <c r="Z13" s="62"/>
    </row>
    <row r="14" spans="1:26" ht="50" x14ac:dyDescent="0.25">
      <c r="A14" s="78">
        <v>5</v>
      </c>
      <c r="B14" s="79" t="s">
        <v>142</v>
      </c>
      <c r="C14" s="80" t="s">
        <v>143</v>
      </c>
      <c r="D14" s="81">
        <f t="shared" si="0"/>
        <v>68000</v>
      </c>
      <c r="E14" s="82">
        <v>68000</v>
      </c>
      <c r="F14" s="82">
        <f t="shared" ref="F14:F15" si="4">0</f>
        <v>0</v>
      </c>
      <c r="G14" s="83">
        <f t="shared" si="2"/>
        <v>68000</v>
      </c>
      <c r="H14" s="82">
        <v>68000</v>
      </c>
      <c r="I14" s="82">
        <f t="shared" ref="I14:I15" si="5">0</f>
        <v>0</v>
      </c>
      <c r="J14" s="86" t="s">
        <v>144</v>
      </c>
      <c r="K14" s="85" t="s">
        <v>138</v>
      </c>
      <c r="L14" s="62"/>
      <c r="M14" s="62"/>
      <c r="N14" s="62"/>
      <c r="O14" s="62"/>
      <c r="P14" s="62"/>
      <c r="Q14" s="62"/>
      <c r="R14" s="62"/>
      <c r="S14" s="62"/>
      <c r="T14" s="62"/>
      <c r="U14" s="62"/>
      <c r="V14" s="62"/>
      <c r="W14" s="62"/>
      <c r="X14" s="62"/>
      <c r="Y14" s="62"/>
      <c r="Z14" s="62"/>
    </row>
    <row r="15" spans="1:26" ht="126" x14ac:dyDescent="0.25">
      <c r="A15" s="87">
        <v>6</v>
      </c>
      <c r="B15" s="85" t="s">
        <v>145</v>
      </c>
      <c r="C15" s="88" t="s">
        <v>143</v>
      </c>
      <c r="D15" s="81">
        <f t="shared" si="0"/>
        <v>65000</v>
      </c>
      <c r="E15" s="82">
        <v>65000</v>
      </c>
      <c r="F15" s="82">
        <f t="shared" si="4"/>
        <v>0</v>
      </c>
      <c r="G15" s="83">
        <f t="shared" si="2"/>
        <v>65000</v>
      </c>
      <c r="H15" s="82">
        <v>65000</v>
      </c>
      <c r="I15" s="82">
        <f t="shared" si="5"/>
        <v>0</v>
      </c>
      <c r="J15" s="84" t="s">
        <v>146</v>
      </c>
      <c r="K15" s="85" t="s">
        <v>138</v>
      </c>
      <c r="L15" s="62"/>
      <c r="M15" s="62"/>
      <c r="N15" s="62"/>
      <c r="O15" s="62"/>
      <c r="P15" s="62"/>
      <c r="Q15" s="62"/>
      <c r="R15" s="62"/>
      <c r="S15" s="62"/>
      <c r="T15" s="62"/>
      <c r="U15" s="62"/>
      <c r="V15" s="62"/>
      <c r="W15" s="62"/>
      <c r="X15" s="62"/>
      <c r="Y15" s="62"/>
      <c r="Z15" s="62"/>
    </row>
    <row r="16" spans="1:26" ht="20.25" customHeight="1" x14ac:dyDescent="0.25">
      <c r="A16" s="78"/>
      <c r="B16" s="79"/>
      <c r="C16" s="89"/>
      <c r="D16" s="81">
        <f t="shared" si="0"/>
        <v>0</v>
      </c>
      <c r="E16" s="82">
        <f t="shared" ref="E16:F16" si="6">0</f>
        <v>0</v>
      </c>
      <c r="F16" s="82">
        <f t="shared" si="6"/>
        <v>0</v>
      </c>
      <c r="G16" s="83">
        <f t="shared" si="2"/>
        <v>0</v>
      </c>
      <c r="H16" s="82">
        <f t="shared" ref="H16:I16" si="7">0</f>
        <v>0</v>
      </c>
      <c r="I16" s="82">
        <f t="shared" si="7"/>
        <v>0</v>
      </c>
      <c r="J16" s="90"/>
      <c r="K16" s="85"/>
      <c r="L16" s="62"/>
      <c r="M16" s="62"/>
      <c r="N16" s="62"/>
      <c r="O16" s="62"/>
      <c r="P16" s="62"/>
      <c r="Q16" s="62"/>
      <c r="R16" s="62"/>
      <c r="S16" s="62"/>
      <c r="T16" s="62"/>
      <c r="U16" s="62"/>
      <c r="V16" s="62"/>
      <c r="W16" s="62"/>
      <c r="X16" s="62"/>
      <c r="Y16" s="62"/>
      <c r="Z16" s="62"/>
    </row>
    <row r="17" spans="1:26" ht="20.25" hidden="1" customHeight="1" x14ac:dyDescent="0.25">
      <c r="A17" s="78"/>
      <c r="B17" s="79"/>
      <c r="C17" s="89"/>
      <c r="D17" s="81">
        <f t="shared" si="0"/>
        <v>0</v>
      </c>
      <c r="E17" s="82">
        <f t="shared" ref="E17:F17" si="8">0</f>
        <v>0</v>
      </c>
      <c r="F17" s="82">
        <f t="shared" si="8"/>
        <v>0</v>
      </c>
      <c r="G17" s="83">
        <f t="shared" si="2"/>
        <v>0</v>
      </c>
      <c r="H17" s="82">
        <f t="shared" ref="H17:I17" si="9">0</f>
        <v>0</v>
      </c>
      <c r="I17" s="82">
        <f t="shared" si="9"/>
        <v>0</v>
      </c>
      <c r="J17" s="90"/>
      <c r="K17" s="85"/>
      <c r="L17" s="62"/>
      <c r="M17" s="62"/>
      <c r="N17" s="62"/>
      <c r="O17" s="62"/>
      <c r="P17" s="62"/>
      <c r="Q17" s="62"/>
      <c r="R17" s="62"/>
      <c r="S17" s="62"/>
      <c r="T17" s="62"/>
      <c r="U17" s="62"/>
      <c r="V17" s="62"/>
      <c r="W17" s="62"/>
      <c r="X17" s="62"/>
      <c r="Y17" s="62"/>
      <c r="Z17" s="62"/>
    </row>
    <row r="18" spans="1:26" ht="20.25" hidden="1" customHeight="1" x14ac:dyDescent="0.25">
      <c r="A18" s="78"/>
      <c r="B18" s="79"/>
      <c r="C18" s="89"/>
      <c r="D18" s="81">
        <f t="shared" si="0"/>
        <v>0</v>
      </c>
      <c r="E18" s="82">
        <f t="shared" ref="E18:F18" si="10">0</f>
        <v>0</v>
      </c>
      <c r="F18" s="82">
        <f t="shared" si="10"/>
        <v>0</v>
      </c>
      <c r="G18" s="83">
        <f t="shared" si="2"/>
        <v>0</v>
      </c>
      <c r="H18" s="82">
        <f t="shared" ref="H18:I18" si="11">0</f>
        <v>0</v>
      </c>
      <c r="I18" s="82">
        <f t="shared" si="11"/>
        <v>0</v>
      </c>
      <c r="J18" s="90"/>
      <c r="K18" s="85"/>
      <c r="L18" s="62"/>
      <c r="M18" s="62"/>
      <c r="N18" s="62"/>
      <c r="O18" s="62"/>
      <c r="P18" s="62"/>
      <c r="Q18" s="62"/>
      <c r="R18" s="62"/>
      <c r="S18" s="62"/>
      <c r="T18" s="62"/>
      <c r="U18" s="62"/>
      <c r="V18" s="62"/>
      <c r="W18" s="62"/>
      <c r="X18" s="62"/>
      <c r="Y18" s="62"/>
      <c r="Z18" s="62"/>
    </row>
    <row r="19" spans="1:26" ht="20.25" hidden="1" customHeight="1" x14ac:dyDescent="0.25">
      <c r="A19" s="78"/>
      <c r="B19" s="79"/>
      <c r="C19" s="89"/>
      <c r="D19" s="81">
        <f t="shared" si="0"/>
        <v>0</v>
      </c>
      <c r="E19" s="82">
        <f t="shared" ref="E19:F19" si="12">0</f>
        <v>0</v>
      </c>
      <c r="F19" s="82">
        <f t="shared" si="12"/>
        <v>0</v>
      </c>
      <c r="G19" s="83">
        <f t="shared" si="2"/>
        <v>0</v>
      </c>
      <c r="H19" s="82">
        <f t="shared" ref="H19:I19" si="13">0</f>
        <v>0</v>
      </c>
      <c r="I19" s="82">
        <f t="shared" si="13"/>
        <v>0</v>
      </c>
      <c r="J19" s="90"/>
      <c r="K19" s="85"/>
      <c r="L19" s="62"/>
      <c r="M19" s="62"/>
      <c r="N19" s="62"/>
      <c r="O19" s="62"/>
      <c r="P19" s="62"/>
      <c r="Q19" s="62"/>
      <c r="R19" s="62"/>
      <c r="S19" s="62"/>
      <c r="T19" s="62"/>
      <c r="U19" s="62"/>
      <c r="V19" s="62"/>
      <c r="W19" s="62"/>
      <c r="X19" s="62"/>
      <c r="Y19" s="62"/>
      <c r="Z19" s="62"/>
    </row>
    <row r="20" spans="1:26" ht="20.25" hidden="1" customHeight="1" x14ac:dyDescent="0.25">
      <c r="A20" s="78"/>
      <c r="B20" s="79"/>
      <c r="C20" s="89"/>
      <c r="D20" s="81">
        <f t="shared" si="0"/>
        <v>0</v>
      </c>
      <c r="E20" s="82">
        <f t="shared" ref="E20:F20" si="14">0</f>
        <v>0</v>
      </c>
      <c r="F20" s="82">
        <f t="shared" si="14"/>
        <v>0</v>
      </c>
      <c r="G20" s="83">
        <f t="shared" si="2"/>
        <v>0</v>
      </c>
      <c r="H20" s="82">
        <f t="shared" ref="H20:I20" si="15">0</f>
        <v>0</v>
      </c>
      <c r="I20" s="82">
        <f t="shared" si="15"/>
        <v>0</v>
      </c>
      <c r="J20" s="90"/>
      <c r="K20" s="85"/>
      <c r="L20" s="62"/>
      <c r="M20" s="62"/>
      <c r="N20" s="62"/>
      <c r="O20" s="62"/>
      <c r="P20" s="62"/>
      <c r="Q20" s="62"/>
      <c r="R20" s="62"/>
      <c r="S20" s="62"/>
      <c r="T20" s="62"/>
      <c r="U20" s="62"/>
      <c r="V20" s="62"/>
      <c r="W20" s="62"/>
      <c r="X20" s="62"/>
      <c r="Y20" s="62"/>
      <c r="Z20" s="62"/>
    </row>
    <row r="21" spans="1:26" ht="20.25" hidden="1" customHeight="1" x14ac:dyDescent="0.25">
      <c r="A21" s="78"/>
      <c r="B21" s="79"/>
      <c r="C21" s="89"/>
      <c r="D21" s="81">
        <f t="shared" si="0"/>
        <v>0</v>
      </c>
      <c r="E21" s="82">
        <f t="shared" ref="E21:F21" si="16">0</f>
        <v>0</v>
      </c>
      <c r="F21" s="82">
        <f t="shared" si="16"/>
        <v>0</v>
      </c>
      <c r="G21" s="83">
        <f t="shared" si="2"/>
        <v>0</v>
      </c>
      <c r="H21" s="82">
        <f t="shared" ref="H21:I21" si="17">0</f>
        <v>0</v>
      </c>
      <c r="I21" s="82">
        <f t="shared" si="17"/>
        <v>0</v>
      </c>
      <c r="J21" s="90"/>
      <c r="K21" s="85"/>
      <c r="L21" s="62"/>
      <c r="M21" s="62"/>
      <c r="N21" s="62"/>
      <c r="O21" s="62"/>
      <c r="P21" s="62"/>
      <c r="Q21" s="62"/>
      <c r="R21" s="62"/>
      <c r="S21" s="62"/>
      <c r="T21" s="62"/>
      <c r="U21" s="62"/>
      <c r="V21" s="62"/>
      <c r="W21" s="62"/>
      <c r="X21" s="62"/>
      <c r="Y21" s="62"/>
      <c r="Z21" s="62"/>
    </row>
    <row r="22" spans="1:26" ht="20.25" hidden="1" customHeight="1" x14ac:dyDescent="0.25">
      <c r="A22" s="78"/>
      <c r="B22" s="79"/>
      <c r="C22" s="89"/>
      <c r="D22" s="81">
        <f t="shared" si="0"/>
        <v>0</v>
      </c>
      <c r="E22" s="82">
        <f t="shared" ref="E22:F22" si="18">0</f>
        <v>0</v>
      </c>
      <c r="F22" s="82">
        <f t="shared" si="18"/>
        <v>0</v>
      </c>
      <c r="G22" s="83">
        <f t="shared" si="2"/>
        <v>0</v>
      </c>
      <c r="H22" s="82">
        <f t="shared" ref="H22:I22" si="19">0</f>
        <v>0</v>
      </c>
      <c r="I22" s="82">
        <f t="shared" si="19"/>
        <v>0</v>
      </c>
      <c r="J22" s="90"/>
      <c r="K22" s="85"/>
      <c r="L22" s="62"/>
      <c r="M22" s="62"/>
      <c r="N22" s="62"/>
      <c r="O22" s="62"/>
      <c r="P22" s="62"/>
      <c r="Q22" s="62"/>
      <c r="R22" s="62"/>
      <c r="S22" s="62"/>
      <c r="T22" s="62"/>
      <c r="U22" s="62"/>
      <c r="V22" s="62"/>
      <c r="W22" s="62"/>
      <c r="X22" s="62"/>
      <c r="Y22" s="62"/>
      <c r="Z22" s="62"/>
    </row>
    <row r="23" spans="1:26" ht="20.25" customHeight="1" x14ac:dyDescent="0.25">
      <c r="A23" s="78"/>
      <c r="B23" s="79"/>
      <c r="C23" s="89"/>
      <c r="D23" s="91">
        <f t="shared" si="0"/>
        <v>0</v>
      </c>
      <c r="E23" s="82">
        <f t="shared" ref="E23:F23" si="20">0</f>
        <v>0</v>
      </c>
      <c r="F23" s="82">
        <f t="shared" si="20"/>
        <v>0</v>
      </c>
      <c r="G23" s="92">
        <f t="shared" si="2"/>
        <v>0</v>
      </c>
      <c r="H23" s="82">
        <f t="shared" ref="H23:I23" si="21">0</f>
        <v>0</v>
      </c>
      <c r="I23" s="82">
        <f t="shared" si="21"/>
        <v>0</v>
      </c>
      <c r="J23" s="90"/>
      <c r="K23" s="90"/>
      <c r="L23" s="62"/>
      <c r="M23" s="62"/>
      <c r="N23" s="62"/>
      <c r="O23" s="62"/>
      <c r="P23" s="62"/>
      <c r="Q23" s="62"/>
      <c r="R23" s="62"/>
      <c r="S23" s="62"/>
      <c r="T23" s="62"/>
      <c r="U23" s="62"/>
      <c r="V23" s="62"/>
      <c r="W23" s="62"/>
      <c r="X23" s="62"/>
      <c r="Y23" s="62"/>
      <c r="Z23" s="62"/>
    </row>
    <row r="24" spans="1:26" ht="20.25" customHeight="1" x14ac:dyDescent="0.25">
      <c r="A24" s="253"/>
      <c r="B24" s="230"/>
      <c r="C24" s="230"/>
      <c r="D24" s="230"/>
      <c r="E24" s="230"/>
      <c r="F24" s="230"/>
      <c r="G24" s="230"/>
      <c r="H24" s="230"/>
      <c r="I24" s="230"/>
      <c r="J24" s="230"/>
      <c r="K24" s="231"/>
      <c r="L24" s="62"/>
      <c r="M24" s="62"/>
      <c r="N24" s="62"/>
      <c r="O24" s="62"/>
      <c r="P24" s="62"/>
      <c r="Q24" s="62"/>
      <c r="R24" s="62"/>
      <c r="S24" s="62"/>
      <c r="T24" s="62"/>
      <c r="U24" s="62"/>
      <c r="V24" s="62"/>
      <c r="W24" s="62"/>
      <c r="X24" s="62"/>
      <c r="Y24" s="62"/>
      <c r="Z24" s="62"/>
    </row>
    <row r="25" spans="1:26" ht="41.25" customHeight="1" x14ac:dyDescent="0.25">
      <c r="A25" s="93"/>
      <c r="B25" s="94" t="s">
        <v>147</v>
      </c>
      <c r="C25" s="94"/>
      <c r="D25" s="95">
        <f t="shared" ref="D25:I25" si="22">SUM(D11:D23)</f>
        <v>1022073</v>
      </c>
      <c r="E25" s="96">
        <f t="shared" si="22"/>
        <v>133000</v>
      </c>
      <c r="F25" s="96">
        <f t="shared" si="22"/>
        <v>889073</v>
      </c>
      <c r="G25" s="97">
        <f t="shared" si="22"/>
        <v>996800</v>
      </c>
      <c r="H25" s="96">
        <f t="shared" si="22"/>
        <v>133000</v>
      </c>
      <c r="I25" s="96">
        <f t="shared" si="22"/>
        <v>863800</v>
      </c>
      <c r="J25" s="254"/>
      <c r="K25" s="231"/>
      <c r="L25" s="62"/>
      <c r="M25" s="62"/>
      <c r="N25" s="62"/>
      <c r="O25" s="62"/>
      <c r="P25" s="62"/>
      <c r="Q25" s="62"/>
      <c r="R25" s="62"/>
      <c r="S25" s="62"/>
      <c r="T25" s="62"/>
      <c r="U25" s="62"/>
      <c r="V25" s="62"/>
      <c r="W25" s="62"/>
      <c r="X25" s="62"/>
      <c r="Y25" s="62"/>
      <c r="Z25" s="62"/>
    </row>
    <row r="26" spans="1:26" ht="12.75" customHeight="1" x14ac:dyDescent="0.25">
      <c r="A26" s="98"/>
      <c r="B26" s="62"/>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ht="22.5" customHeight="1" x14ac:dyDescent="0.4">
      <c r="A27" s="99" t="s">
        <v>148</v>
      </c>
      <c r="B27" s="93"/>
      <c r="C27" s="93"/>
      <c r="D27" s="93"/>
      <c r="E27" s="93"/>
      <c r="F27" s="93"/>
      <c r="G27" s="93"/>
      <c r="H27" s="93"/>
      <c r="I27" s="62"/>
      <c r="J27" s="62"/>
      <c r="K27" s="62"/>
      <c r="L27" s="62"/>
      <c r="M27" s="62"/>
      <c r="N27" s="62"/>
      <c r="O27" s="62"/>
      <c r="P27" s="62"/>
      <c r="Q27" s="62"/>
      <c r="R27" s="62"/>
      <c r="S27" s="62"/>
      <c r="T27" s="62"/>
      <c r="U27" s="62"/>
      <c r="V27" s="62"/>
      <c r="W27" s="62"/>
      <c r="X27" s="62"/>
      <c r="Y27" s="62"/>
      <c r="Z27" s="62"/>
    </row>
    <row r="28" spans="1:26" ht="90.75" customHeight="1" x14ac:dyDescent="0.25">
      <c r="A28" s="255" t="s">
        <v>149</v>
      </c>
      <c r="B28" s="230"/>
      <c r="C28" s="230"/>
      <c r="D28" s="230"/>
      <c r="E28" s="230"/>
      <c r="F28" s="230"/>
      <c r="G28" s="230"/>
      <c r="H28" s="230"/>
      <c r="I28" s="230"/>
      <c r="J28" s="230"/>
      <c r="K28" s="231"/>
      <c r="L28" s="62"/>
      <c r="M28" s="62"/>
      <c r="N28" s="62"/>
      <c r="O28" s="62"/>
      <c r="P28" s="62"/>
      <c r="Q28" s="62"/>
      <c r="R28" s="62"/>
      <c r="S28" s="62"/>
      <c r="T28" s="62"/>
      <c r="U28" s="62"/>
      <c r="V28" s="62"/>
      <c r="W28" s="62"/>
      <c r="X28" s="62"/>
      <c r="Y28" s="62"/>
      <c r="Z28" s="62"/>
    </row>
    <row r="29" spans="1:26" ht="16.5" customHeight="1" x14ac:dyDescent="0.35">
      <c r="A29" s="100"/>
      <c r="B29" s="258" t="s">
        <v>150</v>
      </c>
      <c r="C29" s="259"/>
      <c r="D29" s="256" t="s">
        <v>126</v>
      </c>
      <c r="E29" s="216"/>
      <c r="F29" s="217"/>
      <c r="G29" s="256" t="s">
        <v>127</v>
      </c>
      <c r="H29" s="216"/>
      <c r="I29" s="217"/>
      <c r="J29" s="101"/>
      <c r="K29" s="257"/>
      <c r="L29" s="231"/>
      <c r="M29" s="62"/>
      <c r="N29" s="62"/>
      <c r="O29" s="62"/>
      <c r="P29" s="62"/>
      <c r="Q29" s="62"/>
      <c r="R29" s="62"/>
      <c r="S29" s="62"/>
      <c r="T29" s="62"/>
      <c r="U29" s="62"/>
      <c r="V29" s="62"/>
      <c r="W29" s="62"/>
      <c r="X29" s="62"/>
      <c r="Y29" s="62"/>
      <c r="Z29" s="62"/>
    </row>
    <row r="30" spans="1:26" ht="51.75" customHeight="1" x14ac:dyDescent="0.35">
      <c r="A30" s="100"/>
      <c r="B30" s="248" t="s">
        <v>84</v>
      </c>
      <c r="C30" s="249"/>
      <c r="D30" s="70" t="s">
        <v>128</v>
      </c>
      <c r="E30" s="70" t="s">
        <v>129</v>
      </c>
      <c r="F30" s="102" t="s">
        <v>130</v>
      </c>
      <c r="G30" s="70" t="s">
        <v>128</v>
      </c>
      <c r="H30" s="70" t="s">
        <v>129</v>
      </c>
      <c r="I30" s="102" t="s">
        <v>130</v>
      </c>
      <c r="J30" s="101"/>
      <c r="K30" s="101"/>
      <c r="L30" s="103"/>
      <c r="M30" s="62"/>
      <c r="N30" s="62"/>
      <c r="O30" s="62"/>
      <c r="P30" s="62"/>
      <c r="Q30" s="62"/>
      <c r="R30" s="62"/>
      <c r="S30" s="62"/>
      <c r="T30" s="62"/>
      <c r="U30" s="62"/>
      <c r="V30" s="62"/>
      <c r="W30" s="62"/>
      <c r="X30" s="62"/>
      <c r="Y30" s="62"/>
      <c r="Z30" s="62"/>
    </row>
    <row r="31" spans="1:26" ht="20.25" customHeight="1" x14ac:dyDescent="0.25">
      <c r="A31" s="104"/>
      <c r="B31" s="250" t="s">
        <v>151</v>
      </c>
      <c r="C31" s="251"/>
      <c r="D31" s="105">
        <f t="shared" ref="D31:I31" si="23">+D25</f>
        <v>1022073</v>
      </c>
      <c r="E31" s="106">
        <f t="shared" si="23"/>
        <v>133000</v>
      </c>
      <c r="F31" s="106">
        <f t="shared" si="23"/>
        <v>889073</v>
      </c>
      <c r="G31" s="107">
        <f t="shared" si="23"/>
        <v>996800</v>
      </c>
      <c r="H31" s="106">
        <f t="shared" si="23"/>
        <v>133000</v>
      </c>
      <c r="I31" s="106">
        <f t="shared" si="23"/>
        <v>863800</v>
      </c>
      <c r="J31" s="62"/>
      <c r="K31" s="62"/>
      <c r="L31" s="62"/>
      <c r="M31" s="62"/>
      <c r="N31" s="62"/>
      <c r="O31" s="62"/>
      <c r="P31" s="62"/>
      <c r="Q31" s="62"/>
      <c r="R31" s="62"/>
      <c r="S31" s="62"/>
      <c r="T31" s="62"/>
      <c r="U31" s="62"/>
      <c r="V31" s="62"/>
      <c r="W31" s="62"/>
      <c r="X31" s="62"/>
      <c r="Y31" s="62"/>
      <c r="Z31" s="62"/>
    </row>
    <row r="32" spans="1:26" ht="20.25" customHeight="1" x14ac:dyDescent="0.25">
      <c r="A32" s="108"/>
      <c r="B32" s="252" t="s">
        <v>152</v>
      </c>
      <c r="C32" s="243"/>
      <c r="D32" s="109">
        <f>SUM(E32:F32)</f>
        <v>0</v>
      </c>
      <c r="E32" s="110">
        <f t="shared" ref="E32:F32" si="24">0</f>
        <v>0</v>
      </c>
      <c r="F32" s="110">
        <f t="shared" si="24"/>
        <v>0</v>
      </c>
      <c r="G32" s="111">
        <f>SUM(H32:I32)</f>
        <v>0</v>
      </c>
      <c r="H32" s="110">
        <f t="shared" ref="H32:I32" si="25">0</f>
        <v>0</v>
      </c>
      <c r="I32" s="110">
        <f t="shared" si="25"/>
        <v>0</v>
      </c>
      <c r="J32" s="112"/>
      <c r="K32" s="112"/>
      <c r="L32" s="112"/>
      <c r="M32" s="62"/>
      <c r="N32" s="62"/>
      <c r="O32" s="62"/>
      <c r="P32" s="62"/>
      <c r="Q32" s="62"/>
      <c r="R32" s="62"/>
      <c r="S32" s="62"/>
      <c r="T32" s="62"/>
      <c r="U32" s="62"/>
      <c r="V32" s="62"/>
      <c r="W32" s="62"/>
      <c r="X32" s="62"/>
      <c r="Y32" s="62"/>
      <c r="Z32" s="62"/>
    </row>
    <row r="33" spans="1:26" ht="20.25" customHeight="1" x14ac:dyDescent="0.25">
      <c r="A33" s="108"/>
      <c r="B33" s="252" t="s">
        <v>153</v>
      </c>
      <c r="C33" s="243"/>
      <c r="D33" s="113">
        <f>+F33</f>
        <v>0</v>
      </c>
      <c r="E33" s="114"/>
      <c r="F33" s="114">
        <f>0</f>
        <v>0</v>
      </c>
      <c r="G33" s="115">
        <f>+I33</f>
        <v>0</v>
      </c>
      <c r="H33" s="114"/>
      <c r="I33" s="114">
        <f>0</f>
        <v>0</v>
      </c>
      <c r="J33" s="116"/>
      <c r="K33" s="116"/>
      <c r="L33" s="116"/>
      <c r="M33" s="62"/>
      <c r="N33" s="62"/>
      <c r="O33" s="62"/>
      <c r="P33" s="62"/>
      <c r="Q33" s="62"/>
      <c r="R33" s="62"/>
      <c r="S33" s="62"/>
      <c r="T33" s="62"/>
      <c r="U33" s="62"/>
      <c r="V33" s="62"/>
      <c r="W33" s="62"/>
      <c r="X33" s="62"/>
      <c r="Y33" s="62"/>
      <c r="Z33" s="62"/>
    </row>
    <row r="34" spans="1:26" ht="20.25" customHeight="1" x14ac:dyDescent="0.25">
      <c r="A34" s="108"/>
      <c r="B34" s="117" t="s">
        <v>154</v>
      </c>
      <c r="C34" s="117"/>
      <c r="D34" s="109">
        <f>SUM(E34:F34)</f>
        <v>0</v>
      </c>
      <c r="E34" s="110">
        <f t="shared" ref="E34:F34" si="26">0</f>
        <v>0</v>
      </c>
      <c r="F34" s="110">
        <f t="shared" si="26"/>
        <v>0</v>
      </c>
      <c r="G34" s="111">
        <f>SUM(H34:I34)</f>
        <v>0</v>
      </c>
      <c r="H34" s="110">
        <f t="shared" ref="H34:I34" si="27">0</f>
        <v>0</v>
      </c>
      <c r="I34" s="110">
        <f t="shared" si="27"/>
        <v>0</v>
      </c>
      <c r="J34" s="112"/>
      <c r="K34" s="112"/>
      <c r="L34" s="112"/>
      <c r="M34" s="62"/>
      <c r="N34" s="62"/>
      <c r="O34" s="62"/>
      <c r="P34" s="62"/>
      <c r="Q34" s="62"/>
      <c r="R34" s="62"/>
      <c r="S34" s="62"/>
      <c r="T34" s="62"/>
      <c r="U34" s="62"/>
      <c r="V34" s="62"/>
      <c r="W34" s="62"/>
      <c r="X34" s="62"/>
      <c r="Y34" s="62"/>
      <c r="Z34" s="62"/>
    </row>
    <row r="35" spans="1:26" ht="20.25" customHeight="1" x14ac:dyDescent="0.25">
      <c r="A35" s="108"/>
      <c r="B35" s="117" t="s">
        <v>155</v>
      </c>
      <c r="C35" s="117"/>
      <c r="D35" s="113">
        <f>+F35</f>
        <v>0</v>
      </c>
      <c r="E35" s="114"/>
      <c r="F35" s="114">
        <f>0</f>
        <v>0</v>
      </c>
      <c r="G35" s="115">
        <f>+I35</f>
        <v>0</v>
      </c>
      <c r="H35" s="114"/>
      <c r="I35" s="114">
        <f>0</f>
        <v>0</v>
      </c>
      <c r="J35" s="116"/>
      <c r="K35" s="116"/>
      <c r="L35" s="116"/>
      <c r="M35" s="62"/>
      <c r="N35" s="62"/>
      <c r="O35" s="62"/>
      <c r="P35" s="62"/>
      <c r="Q35" s="62"/>
      <c r="R35" s="62"/>
      <c r="S35" s="62"/>
      <c r="T35" s="62"/>
      <c r="U35" s="62"/>
      <c r="V35" s="62"/>
      <c r="W35" s="62"/>
      <c r="X35" s="62"/>
      <c r="Y35" s="62"/>
      <c r="Z35" s="62"/>
    </row>
    <row r="36" spans="1:26" ht="20.25" customHeight="1" x14ac:dyDescent="0.25">
      <c r="A36" s="108"/>
      <c r="B36" s="117" t="s">
        <v>156</v>
      </c>
      <c r="C36" s="117"/>
      <c r="D36" s="109">
        <f>SUM(E36:F36)</f>
        <v>0</v>
      </c>
      <c r="E36" s="110">
        <f t="shared" ref="E36:F36" si="28">0</f>
        <v>0</v>
      </c>
      <c r="F36" s="110">
        <f t="shared" si="28"/>
        <v>0</v>
      </c>
      <c r="G36" s="111">
        <f>SUM(H36:I36)</f>
        <v>0</v>
      </c>
      <c r="H36" s="110">
        <f t="shared" ref="H36:I36" si="29">0</f>
        <v>0</v>
      </c>
      <c r="I36" s="110">
        <f t="shared" si="29"/>
        <v>0</v>
      </c>
      <c r="J36" s="112"/>
      <c r="K36" s="112"/>
      <c r="L36" s="112"/>
      <c r="M36" s="62"/>
      <c r="N36" s="62"/>
      <c r="O36" s="62"/>
      <c r="P36" s="62"/>
      <c r="Q36" s="62"/>
      <c r="R36" s="62"/>
      <c r="S36" s="62"/>
      <c r="T36" s="62"/>
      <c r="U36" s="62"/>
      <c r="V36" s="62"/>
      <c r="W36" s="62"/>
      <c r="X36" s="62"/>
      <c r="Y36" s="62"/>
      <c r="Z36" s="62"/>
    </row>
    <row r="37" spans="1:26" ht="20.25" customHeight="1" x14ac:dyDescent="0.25">
      <c r="A37" s="108"/>
      <c r="B37" s="117" t="s">
        <v>157</v>
      </c>
      <c r="C37" s="117"/>
      <c r="D37" s="113">
        <f>+F37</f>
        <v>0</v>
      </c>
      <c r="E37" s="114"/>
      <c r="F37" s="114">
        <f>0</f>
        <v>0</v>
      </c>
      <c r="G37" s="115">
        <f>+I37</f>
        <v>0</v>
      </c>
      <c r="H37" s="114"/>
      <c r="I37" s="114">
        <f>0</f>
        <v>0</v>
      </c>
      <c r="J37" s="116"/>
      <c r="K37" s="116"/>
      <c r="L37" s="116"/>
      <c r="M37" s="62"/>
      <c r="N37" s="62"/>
      <c r="O37" s="62"/>
      <c r="P37" s="62"/>
      <c r="Q37" s="62"/>
      <c r="R37" s="62"/>
      <c r="S37" s="62"/>
      <c r="T37" s="62"/>
      <c r="U37" s="62"/>
      <c r="V37" s="62"/>
      <c r="W37" s="62"/>
      <c r="X37" s="62"/>
      <c r="Y37" s="62"/>
      <c r="Z37" s="62"/>
    </row>
    <row r="38" spans="1:26" ht="20.25" customHeight="1" x14ac:dyDescent="0.25">
      <c r="A38" s="108"/>
      <c r="B38" s="241" t="s">
        <v>158</v>
      </c>
      <c r="C38" s="243"/>
      <c r="D38" s="109">
        <f>SUM(E38:F38)</f>
        <v>0</v>
      </c>
      <c r="E38" s="110">
        <f t="shared" ref="E38:F38" si="30">0</f>
        <v>0</v>
      </c>
      <c r="F38" s="110">
        <f t="shared" si="30"/>
        <v>0</v>
      </c>
      <c r="G38" s="111">
        <f>SUM(H38:I38)</f>
        <v>0</v>
      </c>
      <c r="H38" s="110">
        <f t="shared" ref="H38:I38" si="31">0</f>
        <v>0</v>
      </c>
      <c r="I38" s="110">
        <f t="shared" si="31"/>
        <v>0</v>
      </c>
      <c r="J38" s="112"/>
      <c r="K38" s="112"/>
      <c r="L38" s="112"/>
      <c r="M38" s="62"/>
      <c r="N38" s="62"/>
      <c r="O38" s="62"/>
      <c r="P38" s="62"/>
      <c r="Q38" s="62"/>
      <c r="R38" s="62"/>
      <c r="S38" s="62"/>
      <c r="T38" s="62"/>
      <c r="U38" s="62"/>
      <c r="V38" s="62"/>
      <c r="W38" s="62"/>
      <c r="X38" s="62"/>
      <c r="Y38" s="62"/>
      <c r="Z38" s="62"/>
    </row>
    <row r="39" spans="1:26" ht="20.25" customHeight="1" x14ac:dyDescent="0.25">
      <c r="A39" s="108"/>
      <c r="B39" s="241" t="s">
        <v>159</v>
      </c>
      <c r="C39" s="243"/>
      <c r="D39" s="113">
        <f>+F39</f>
        <v>0</v>
      </c>
      <c r="E39" s="114"/>
      <c r="F39" s="114">
        <f>0</f>
        <v>0</v>
      </c>
      <c r="G39" s="115">
        <f>+I39</f>
        <v>0</v>
      </c>
      <c r="H39" s="114"/>
      <c r="I39" s="114">
        <f>0</f>
        <v>0</v>
      </c>
      <c r="J39" s="116"/>
      <c r="K39" s="116"/>
      <c r="L39" s="116"/>
      <c r="M39" s="62"/>
      <c r="N39" s="62"/>
      <c r="O39" s="62"/>
      <c r="P39" s="62"/>
      <c r="Q39" s="62"/>
      <c r="R39" s="62"/>
      <c r="S39" s="62"/>
      <c r="T39" s="62"/>
      <c r="U39" s="62"/>
      <c r="V39" s="62"/>
      <c r="W39" s="62"/>
      <c r="X39" s="62"/>
      <c r="Y39" s="62"/>
      <c r="Z39" s="62"/>
    </row>
    <row r="40" spans="1:26" ht="20.25" customHeight="1" x14ac:dyDescent="0.25">
      <c r="A40" s="108">
        <v>4</v>
      </c>
      <c r="B40" s="241" t="s">
        <v>160</v>
      </c>
      <c r="C40" s="242"/>
      <c r="D40" s="109" t="s">
        <v>161</v>
      </c>
      <c r="E40" s="110">
        <f t="shared" ref="E40:E47" si="32">0</f>
        <v>0</v>
      </c>
      <c r="F40" s="110" t="s">
        <v>161</v>
      </c>
      <c r="G40" s="111" t="s">
        <v>161</v>
      </c>
      <c r="H40" s="110">
        <f t="shared" ref="H40:H47" si="33">0</f>
        <v>0</v>
      </c>
      <c r="I40" s="110" t="s">
        <v>161</v>
      </c>
      <c r="J40" s="62"/>
      <c r="K40" s="62"/>
      <c r="L40" s="62"/>
      <c r="M40" s="62"/>
      <c r="N40" s="62"/>
      <c r="O40" s="62"/>
      <c r="P40" s="62"/>
      <c r="Q40" s="62"/>
      <c r="R40" s="62"/>
      <c r="S40" s="62"/>
      <c r="T40" s="62"/>
      <c r="U40" s="62"/>
      <c r="V40" s="62"/>
      <c r="W40" s="62"/>
      <c r="X40" s="62"/>
      <c r="Y40" s="62"/>
      <c r="Z40" s="62"/>
    </row>
    <row r="41" spans="1:26" ht="20.25" customHeight="1" x14ac:dyDescent="0.25">
      <c r="A41" s="108">
        <v>10</v>
      </c>
      <c r="B41" s="241" t="s">
        <v>162</v>
      </c>
      <c r="C41" s="243"/>
      <c r="D41" s="109">
        <f t="shared" ref="D41:D47" si="34">SUM(E41:F41)</f>
        <v>0</v>
      </c>
      <c r="E41" s="110">
        <f t="shared" si="32"/>
        <v>0</v>
      </c>
      <c r="F41" s="110">
        <f t="shared" ref="F41:F44" si="35">0</f>
        <v>0</v>
      </c>
      <c r="G41" s="111">
        <f t="shared" ref="G41:G47" si="36">SUM(H41:I41)</f>
        <v>312000</v>
      </c>
      <c r="H41" s="110">
        <f t="shared" si="33"/>
        <v>0</v>
      </c>
      <c r="I41" s="110">
        <v>312000</v>
      </c>
      <c r="J41" s="62" t="s">
        <v>163</v>
      </c>
      <c r="K41" s="62"/>
      <c r="L41" s="62"/>
      <c r="M41" s="62"/>
      <c r="N41" s="62"/>
      <c r="O41" s="62"/>
      <c r="P41" s="62"/>
      <c r="Q41" s="62"/>
      <c r="R41" s="62"/>
      <c r="S41" s="62"/>
      <c r="T41" s="62"/>
      <c r="U41" s="62"/>
      <c r="V41" s="62"/>
      <c r="W41" s="62"/>
      <c r="X41" s="62"/>
      <c r="Y41" s="62"/>
      <c r="Z41" s="62"/>
    </row>
    <row r="42" spans="1:26" ht="20.25" customHeight="1" x14ac:dyDescent="0.25">
      <c r="A42" s="108"/>
      <c r="B42" s="118" t="s">
        <v>164</v>
      </c>
      <c r="C42" s="119"/>
      <c r="D42" s="109">
        <f t="shared" si="34"/>
        <v>0</v>
      </c>
      <c r="E42" s="110">
        <f t="shared" si="32"/>
        <v>0</v>
      </c>
      <c r="F42" s="110">
        <f t="shared" si="35"/>
        <v>0</v>
      </c>
      <c r="G42" s="111">
        <f t="shared" si="36"/>
        <v>0</v>
      </c>
      <c r="H42" s="110">
        <f t="shared" si="33"/>
        <v>0</v>
      </c>
      <c r="I42" s="110">
        <f t="shared" ref="I42:I44" si="37">0</f>
        <v>0</v>
      </c>
      <c r="J42" s="62"/>
      <c r="K42" s="62"/>
      <c r="L42" s="62"/>
      <c r="M42" s="62"/>
      <c r="N42" s="62"/>
      <c r="O42" s="62"/>
      <c r="P42" s="62"/>
      <c r="Q42" s="62"/>
      <c r="R42" s="62"/>
      <c r="S42" s="62"/>
      <c r="T42" s="62"/>
      <c r="U42" s="62"/>
      <c r="V42" s="62"/>
      <c r="W42" s="62"/>
      <c r="X42" s="62"/>
      <c r="Y42" s="62"/>
      <c r="Z42" s="62"/>
    </row>
    <row r="43" spans="1:26" ht="20.25" customHeight="1" x14ac:dyDescent="0.25">
      <c r="A43" s="108"/>
      <c r="B43" s="118" t="s">
        <v>165</v>
      </c>
      <c r="C43" s="119"/>
      <c r="D43" s="109">
        <f t="shared" si="34"/>
        <v>0</v>
      </c>
      <c r="E43" s="110">
        <f t="shared" si="32"/>
        <v>0</v>
      </c>
      <c r="F43" s="110">
        <f t="shared" si="35"/>
        <v>0</v>
      </c>
      <c r="G43" s="111">
        <f t="shared" si="36"/>
        <v>0</v>
      </c>
      <c r="H43" s="110">
        <f t="shared" si="33"/>
        <v>0</v>
      </c>
      <c r="I43" s="110">
        <f t="shared" si="37"/>
        <v>0</v>
      </c>
      <c r="J43" s="62"/>
      <c r="K43" s="62"/>
      <c r="L43" s="62"/>
      <c r="M43" s="62"/>
      <c r="N43" s="62"/>
      <c r="O43" s="62"/>
      <c r="P43" s="62"/>
      <c r="Q43" s="62"/>
      <c r="R43" s="62"/>
      <c r="S43" s="62"/>
      <c r="T43" s="62"/>
      <c r="U43" s="62"/>
      <c r="V43" s="62"/>
      <c r="W43" s="62"/>
      <c r="X43" s="62"/>
      <c r="Y43" s="62"/>
      <c r="Z43" s="62"/>
    </row>
    <row r="44" spans="1:26" ht="20.25" customHeight="1" x14ac:dyDescent="0.25">
      <c r="A44" s="108"/>
      <c r="B44" s="241" t="s">
        <v>166</v>
      </c>
      <c r="C44" s="243"/>
      <c r="D44" s="109">
        <f t="shared" si="34"/>
        <v>0</v>
      </c>
      <c r="E44" s="110">
        <f t="shared" si="32"/>
        <v>0</v>
      </c>
      <c r="F44" s="110">
        <f t="shared" si="35"/>
        <v>0</v>
      </c>
      <c r="G44" s="111">
        <f t="shared" si="36"/>
        <v>0</v>
      </c>
      <c r="H44" s="110">
        <f t="shared" si="33"/>
        <v>0</v>
      </c>
      <c r="I44" s="110">
        <f t="shared" si="37"/>
        <v>0</v>
      </c>
      <c r="J44" s="62"/>
      <c r="K44" s="62"/>
      <c r="L44" s="62"/>
      <c r="M44" s="62"/>
      <c r="N44" s="62"/>
      <c r="O44" s="62"/>
      <c r="P44" s="62"/>
      <c r="Q44" s="62"/>
      <c r="R44" s="62"/>
      <c r="S44" s="62"/>
      <c r="T44" s="62"/>
      <c r="U44" s="62"/>
      <c r="V44" s="62"/>
      <c r="W44" s="62"/>
      <c r="X44" s="62"/>
      <c r="Y44" s="62"/>
      <c r="Z44" s="62"/>
    </row>
    <row r="45" spans="1:26" ht="20.25" customHeight="1" x14ac:dyDescent="0.25">
      <c r="A45" s="108">
        <v>14</v>
      </c>
      <c r="B45" s="241" t="s">
        <v>167</v>
      </c>
      <c r="C45" s="242"/>
      <c r="D45" s="109">
        <f t="shared" si="34"/>
        <v>141278</v>
      </c>
      <c r="E45" s="110">
        <f t="shared" si="32"/>
        <v>0</v>
      </c>
      <c r="F45" s="110">
        <v>141278</v>
      </c>
      <c r="G45" s="111">
        <f t="shared" si="36"/>
        <v>333020</v>
      </c>
      <c r="H45" s="110">
        <f t="shared" si="33"/>
        <v>0</v>
      </c>
      <c r="I45" s="110">
        <v>333020</v>
      </c>
      <c r="J45" s="62"/>
      <c r="K45" s="62"/>
      <c r="L45" s="62"/>
      <c r="M45" s="62"/>
      <c r="N45" s="62"/>
      <c r="O45" s="62"/>
      <c r="P45" s="62"/>
      <c r="Q45" s="62"/>
      <c r="R45" s="62"/>
      <c r="S45" s="62"/>
      <c r="T45" s="62"/>
      <c r="U45" s="62"/>
      <c r="V45" s="62"/>
      <c r="W45" s="62"/>
      <c r="X45" s="62"/>
      <c r="Y45" s="62"/>
      <c r="Z45" s="62"/>
    </row>
    <row r="46" spans="1:26" ht="20.25" customHeight="1" x14ac:dyDescent="0.25">
      <c r="A46" s="108">
        <v>9</v>
      </c>
      <c r="B46" s="241" t="s">
        <v>168</v>
      </c>
      <c r="C46" s="243"/>
      <c r="D46" s="109">
        <f t="shared" si="34"/>
        <v>150000</v>
      </c>
      <c r="E46" s="110">
        <f t="shared" si="32"/>
        <v>0</v>
      </c>
      <c r="F46" s="110">
        <v>150000</v>
      </c>
      <c r="G46" s="111">
        <f t="shared" si="36"/>
        <v>150000</v>
      </c>
      <c r="H46" s="110">
        <f t="shared" si="33"/>
        <v>0</v>
      </c>
      <c r="I46" s="110">
        <v>150000</v>
      </c>
      <c r="J46" s="62"/>
      <c r="K46" s="62"/>
      <c r="L46" s="62"/>
      <c r="M46" s="62"/>
      <c r="N46" s="62"/>
      <c r="O46" s="62"/>
      <c r="P46" s="62"/>
      <c r="Q46" s="62"/>
      <c r="R46" s="62"/>
      <c r="S46" s="62"/>
      <c r="T46" s="62"/>
      <c r="U46" s="62"/>
      <c r="V46" s="62"/>
      <c r="W46" s="62"/>
      <c r="X46" s="62"/>
      <c r="Y46" s="62"/>
      <c r="Z46" s="62"/>
    </row>
    <row r="47" spans="1:26" ht="20.25" customHeight="1" x14ac:dyDescent="0.25">
      <c r="A47" s="108"/>
      <c r="B47" s="241" t="s">
        <v>169</v>
      </c>
      <c r="C47" s="243"/>
      <c r="D47" s="109">
        <f t="shared" si="34"/>
        <v>0</v>
      </c>
      <c r="E47" s="110">
        <f t="shared" si="32"/>
        <v>0</v>
      </c>
      <c r="F47" s="110">
        <f>0</f>
        <v>0</v>
      </c>
      <c r="G47" s="111">
        <f t="shared" si="36"/>
        <v>0</v>
      </c>
      <c r="H47" s="110">
        <f t="shared" si="33"/>
        <v>0</v>
      </c>
      <c r="I47" s="110">
        <f>0</f>
        <v>0</v>
      </c>
      <c r="J47" s="62"/>
      <c r="K47" s="62"/>
      <c r="L47" s="62"/>
      <c r="M47" s="62"/>
      <c r="N47" s="62"/>
      <c r="O47" s="62"/>
      <c r="P47" s="62"/>
      <c r="Q47" s="62"/>
      <c r="R47" s="62"/>
      <c r="S47" s="62"/>
      <c r="T47" s="62"/>
      <c r="U47" s="62"/>
      <c r="V47" s="62"/>
      <c r="W47" s="62"/>
      <c r="X47" s="62"/>
      <c r="Y47" s="62"/>
      <c r="Z47" s="62"/>
    </row>
    <row r="48" spans="1:26" ht="20.25" customHeight="1" x14ac:dyDescent="0.25">
      <c r="A48" s="120"/>
      <c r="B48" s="244" t="s">
        <v>170</v>
      </c>
      <c r="C48" s="243"/>
      <c r="D48" s="121">
        <f t="shared" ref="D48:F48" si="38">SUM(D41:D47,D31,D32,D34,D36,D38,D40)</f>
        <v>1313351</v>
      </c>
      <c r="E48" s="121">
        <f t="shared" si="38"/>
        <v>133000</v>
      </c>
      <c r="F48" s="121">
        <f t="shared" si="38"/>
        <v>1180351</v>
      </c>
      <c r="G48" s="122">
        <f t="shared" ref="G48:H48" si="39">SUM(G40:G47,G31,G32,G34,G36,G38)</f>
        <v>1791820</v>
      </c>
      <c r="H48" s="123">
        <f t="shared" si="39"/>
        <v>133000</v>
      </c>
      <c r="I48" s="121">
        <f>SUM(I41:I47,I31,I32,I34,I36,I38,I40)</f>
        <v>1658820</v>
      </c>
      <c r="J48" s="62"/>
      <c r="K48" s="62"/>
      <c r="L48" s="62"/>
      <c r="M48" s="62"/>
      <c r="N48" s="62"/>
      <c r="O48" s="62"/>
      <c r="P48" s="62"/>
      <c r="Q48" s="62"/>
      <c r="R48" s="62"/>
      <c r="S48" s="62"/>
      <c r="T48" s="62"/>
      <c r="U48" s="62"/>
      <c r="V48" s="62"/>
      <c r="W48" s="62"/>
      <c r="X48" s="62"/>
      <c r="Y48" s="62"/>
      <c r="Z48" s="62"/>
    </row>
    <row r="49" spans="1:26" ht="12.75" customHeight="1" x14ac:dyDescent="0.25">
      <c r="A49" s="62"/>
      <c r="B49" s="62" t="s">
        <v>171</v>
      </c>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12.75" customHeight="1" x14ac:dyDescent="0.3">
      <c r="A50" s="62"/>
      <c r="B50" s="245" t="s">
        <v>172</v>
      </c>
      <c r="C50" s="230"/>
      <c r="D50" s="230"/>
      <c r="E50" s="230"/>
      <c r="F50" s="230"/>
      <c r="G50" s="230"/>
      <c r="H50" s="230"/>
      <c r="I50" s="231"/>
      <c r="J50" s="62"/>
      <c r="K50" s="62"/>
      <c r="L50" s="62"/>
      <c r="M50" s="62"/>
      <c r="N50" s="62"/>
      <c r="O50" s="62"/>
      <c r="P50" s="62"/>
      <c r="Q50" s="62"/>
      <c r="R50" s="62"/>
      <c r="S50" s="62"/>
      <c r="T50" s="62"/>
      <c r="U50" s="62"/>
      <c r="V50" s="62"/>
      <c r="W50" s="62"/>
      <c r="X50" s="62"/>
      <c r="Y50" s="62"/>
      <c r="Z50" s="62"/>
    </row>
    <row r="51" spans="1:26" ht="12.75" customHeight="1" x14ac:dyDescent="0.3">
      <c r="A51" s="62"/>
      <c r="B51" s="245" t="s">
        <v>173</v>
      </c>
      <c r="C51" s="230"/>
      <c r="D51" s="230"/>
      <c r="E51" s="230"/>
      <c r="F51" s="230"/>
      <c r="G51" s="230"/>
      <c r="H51" s="230"/>
      <c r="I51" s="231"/>
      <c r="J51" s="62"/>
      <c r="K51" s="62"/>
      <c r="L51" s="62"/>
      <c r="M51" s="62"/>
      <c r="N51" s="62"/>
      <c r="O51" s="62"/>
      <c r="P51" s="62"/>
      <c r="Q51" s="62"/>
      <c r="R51" s="62"/>
      <c r="S51" s="62"/>
      <c r="T51" s="62"/>
      <c r="U51" s="62"/>
      <c r="V51" s="62"/>
      <c r="W51" s="62"/>
      <c r="X51" s="62"/>
      <c r="Y51" s="62"/>
      <c r="Z51" s="62"/>
    </row>
    <row r="52" spans="1:26" ht="12.75" customHeight="1" x14ac:dyDescent="0.3">
      <c r="A52" s="62"/>
      <c r="B52" s="124" t="s">
        <v>174</v>
      </c>
      <c r="C52" s="124"/>
      <c r="D52" s="124"/>
      <c r="E52" s="124"/>
      <c r="F52" s="124"/>
      <c r="G52" s="124"/>
      <c r="H52" s="124"/>
      <c r="I52" s="124"/>
      <c r="J52" s="62"/>
      <c r="K52" s="62"/>
      <c r="L52" s="62"/>
      <c r="M52" s="62"/>
      <c r="N52" s="62"/>
      <c r="O52" s="62"/>
      <c r="P52" s="62"/>
      <c r="Q52" s="62"/>
      <c r="R52" s="62"/>
      <c r="S52" s="62"/>
      <c r="T52" s="62"/>
      <c r="U52" s="62"/>
      <c r="V52" s="62"/>
      <c r="W52" s="62"/>
      <c r="X52" s="62"/>
      <c r="Y52" s="62"/>
      <c r="Z52" s="62"/>
    </row>
    <row r="53" spans="1:26" ht="12.75" customHeight="1"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5" customHeight="1" x14ac:dyDescent="0.35">
      <c r="A54" s="62"/>
      <c r="B54" s="62"/>
      <c r="C54" s="62"/>
      <c r="D54" s="62"/>
      <c r="E54" s="62"/>
      <c r="F54" s="62"/>
      <c r="G54" s="62"/>
      <c r="H54" s="125" t="s">
        <v>175</v>
      </c>
      <c r="I54" s="126"/>
      <c r="J54" s="62"/>
      <c r="K54" s="62"/>
      <c r="L54" s="62"/>
      <c r="M54" s="62"/>
      <c r="N54" s="62"/>
      <c r="O54" s="62"/>
      <c r="P54" s="62"/>
      <c r="Q54" s="62"/>
      <c r="R54" s="62"/>
      <c r="S54" s="62"/>
      <c r="T54" s="62"/>
      <c r="U54" s="62"/>
      <c r="V54" s="62"/>
      <c r="W54" s="62"/>
      <c r="X54" s="62"/>
      <c r="Y54" s="62"/>
      <c r="Z54" s="62"/>
    </row>
    <row r="55" spans="1:26" ht="15" customHeight="1" x14ac:dyDescent="0.35">
      <c r="A55" s="62"/>
      <c r="B55" s="62"/>
      <c r="C55" s="62"/>
      <c r="D55" s="62"/>
      <c r="E55" s="62"/>
      <c r="F55" s="62"/>
      <c r="G55" s="62"/>
      <c r="H55" s="246" t="s">
        <v>176</v>
      </c>
      <c r="I55" s="236"/>
      <c r="J55" s="247" t="s">
        <v>177</v>
      </c>
      <c r="K55" s="236"/>
      <c r="L55" s="62"/>
      <c r="M55" s="62"/>
      <c r="N55" s="62"/>
      <c r="O55" s="62"/>
      <c r="P55" s="62"/>
      <c r="Q55" s="62"/>
      <c r="R55" s="62"/>
      <c r="S55" s="62"/>
      <c r="T55" s="62"/>
      <c r="U55" s="62"/>
      <c r="V55" s="62"/>
      <c r="W55" s="62"/>
      <c r="X55" s="62"/>
      <c r="Y55" s="62"/>
      <c r="Z55" s="62"/>
    </row>
    <row r="56" spans="1:26" ht="15" customHeight="1" x14ac:dyDescent="0.25">
      <c r="A56" s="62"/>
      <c r="B56" s="62"/>
      <c r="C56" s="62"/>
      <c r="D56" s="62"/>
      <c r="E56" s="62"/>
      <c r="F56" s="62"/>
      <c r="G56" s="62"/>
      <c r="H56" s="127" t="s">
        <v>126</v>
      </c>
      <c r="I56" s="127" t="s">
        <v>127</v>
      </c>
      <c r="J56" s="128" t="s">
        <v>126</v>
      </c>
      <c r="K56" s="128" t="s">
        <v>127</v>
      </c>
      <c r="L56" s="62"/>
      <c r="M56" s="62"/>
      <c r="N56" s="62"/>
      <c r="O56" s="62"/>
      <c r="P56" s="62"/>
      <c r="Q56" s="62"/>
      <c r="R56" s="62"/>
      <c r="S56" s="62"/>
      <c r="T56" s="62"/>
      <c r="U56" s="62"/>
      <c r="V56" s="62"/>
      <c r="W56" s="62"/>
      <c r="X56" s="62"/>
      <c r="Y56" s="62"/>
      <c r="Z56" s="62"/>
    </row>
    <row r="57" spans="1:26" ht="31" x14ac:dyDescent="0.35">
      <c r="A57" s="62"/>
      <c r="B57" s="62"/>
      <c r="C57" s="62"/>
      <c r="D57" s="62"/>
      <c r="E57" s="62"/>
      <c r="F57" s="62"/>
      <c r="G57" s="62"/>
      <c r="H57" s="129">
        <f>'2-Tuit &amp; Oth NGF Rev'!D22-'2-Tuit &amp; Oth NGF Rev'!C22-'3-Academic-Financial'!F48</f>
        <v>2938121</v>
      </c>
      <c r="I57" s="129">
        <f>'2-Tuit &amp; Oth NGF Rev'!E22-'2-Tuit &amp; Oth NGF Rev'!C22-'3-Academic-Financial'!I48</f>
        <v>5628620</v>
      </c>
      <c r="J57" s="130" t="s">
        <v>178</v>
      </c>
      <c r="K57" s="130" t="s">
        <v>179</v>
      </c>
      <c r="L57" s="62"/>
      <c r="M57" s="62"/>
      <c r="N57" s="62"/>
      <c r="O57" s="62"/>
      <c r="P57" s="62"/>
      <c r="Q57" s="62"/>
      <c r="R57" s="62"/>
      <c r="S57" s="62"/>
      <c r="T57" s="62"/>
      <c r="U57" s="62"/>
      <c r="V57" s="62"/>
      <c r="W57" s="62"/>
      <c r="X57" s="62"/>
      <c r="Y57" s="62"/>
      <c r="Z57" s="62"/>
    </row>
    <row r="58" spans="1:26" ht="12.75" customHeight="1"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2.75" customHeight="1" x14ac:dyDescent="0.25">
      <c r="A59" s="62"/>
      <c r="B59" s="240"/>
      <c r="C59" s="230"/>
      <c r="D59" s="230"/>
      <c r="E59" s="230"/>
      <c r="F59" s="231"/>
      <c r="G59" s="62"/>
      <c r="H59" s="62"/>
      <c r="I59" s="62"/>
      <c r="J59" s="62"/>
      <c r="K59" s="62"/>
      <c r="L59" s="62"/>
      <c r="M59" s="62"/>
      <c r="N59" s="62"/>
      <c r="O59" s="62"/>
      <c r="P59" s="62"/>
      <c r="Q59" s="62"/>
      <c r="R59" s="62"/>
      <c r="S59" s="62"/>
      <c r="T59" s="62"/>
      <c r="U59" s="62"/>
      <c r="V59" s="62"/>
      <c r="W59" s="62"/>
      <c r="X59" s="62"/>
      <c r="Y59" s="62"/>
      <c r="Z59" s="62"/>
    </row>
    <row r="60" spans="1:26" ht="12.75" customHeight="1"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2.75" customHeight="1"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2.75" customHeight="1"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2.75" customHeight="1"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2.75" customHeight="1"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2.75" customHeight="1"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2.75" customHeight="1"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2.75" customHeight="1"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2.75" customHeight="1"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2.75" customHeight="1"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2.75" customHeight="1"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2.75" customHeight="1"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2.75" customHeight="1"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2.75" customHeight="1"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2.75" customHeight="1"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2.75" customHeight="1"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2.75" customHeight="1"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2.75" customHeight="1"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2.75" customHeight="1"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12.75" customHeight="1"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2.75" customHeight="1"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2.75" customHeight="1"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12.75" customHeight="1"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2.75" customHeight="1"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2.75" customHeight="1"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2.75" customHeight="1"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2.75" customHeight="1"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2.75" customHeight="1"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2.75" customHeight="1"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2.75" customHeight="1"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2.75" customHeight="1"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2.75" customHeight="1"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2.75" customHeight="1"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2.75" customHeight="1"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2.75" customHeight="1" x14ac:dyDescent="0.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2.75" customHeight="1" x14ac:dyDescent="0.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2.75" customHeight="1" x14ac:dyDescent="0.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2.75" customHeight="1" x14ac:dyDescent="0.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2.75" customHeight="1" x14ac:dyDescent="0.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2.75" customHeight="1" x14ac:dyDescent="0.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2.75" customHeight="1" x14ac:dyDescent="0.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2.75" customHeight="1" x14ac:dyDescent="0.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2.75" customHeight="1" x14ac:dyDescent="0.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2.75" customHeight="1" x14ac:dyDescent="0.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2.75" customHeight="1" x14ac:dyDescent="0.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2.75" customHeight="1" x14ac:dyDescent="0.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2.75" customHeight="1" x14ac:dyDescent="0.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2.75" customHeight="1" x14ac:dyDescent="0.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2.75" customHeight="1" x14ac:dyDescent="0.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2.75" customHeight="1" x14ac:dyDescent="0.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2.75" customHeight="1" x14ac:dyDescent="0.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2.75" customHeight="1" x14ac:dyDescent="0.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2.75" customHeight="1" x14ac:dyDescent="0.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2.75" customHeight="1" x14ac:dyDescent="0.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2.75" customHeight="1" x14ac:dyDescent="0.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2.75" customHeight="1" x14ac:dyDescent="0.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2.75" customHeight="1" x14ac:dyDescent="0.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2.75" customHeight="1" x14ac:dyDescent="0.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2.75" customHeight="1" x14ac:dyDescent="0.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2.75" customHeight="1" x14ac:dyDescent="0.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2.75" customHeight="1" x14ac:dyDescent="0.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2.75" customHeight="1" x14ac:dyDescent="0.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2.75" customHeight="1" x14ac:dyDescent="0.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2.75" customHeight="1" x14ac:dyDescent="0.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2.75" customHeight="1" x14ac:dyDescent="0.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2.75" customHeight="1" x14ac:dyDescent="0.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2.75" customHeight="1" x14ac:dyDescent="0.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2.75" customHeight="1" x14ac:dyDescent="0.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2.75" customHeight="1" x14ac:dyDescent="0.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2.75" customHeight="1" x14ac:dyDescent="0.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2.75" customHeight="1" x14ac:dyDescent="0.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2.75" customHeight="1" x14ac:dyDescent="0.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2.75" customHeight="1" x14ac:dyDescent="0.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2.75" customHeight="1"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2.75" customHeight="1" x14ac:dyDescent="0.2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2.75" customHeight="1" x14ac:dyDescent="0.2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2.75" customHeight="1" x14ac:dyDescent="0.2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2.75" customHeight="1" x14ac:dyDescent="0.2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2.75" customHeight="1" x14ac:dyDescent="0.2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2.75" customHeight="1" x14ac:dyDescent="0.2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2.75" customHeight="1" x14ac:dyDescent="0.2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2.75" customHeight="1" x14ac:dyDescent="0.2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2.75" customHeight="1" x14ac:dyDescent="0.2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2.75" customHeight="1" x14ac:dyDescent="0.2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2.75" customHeight="1" x14ac:dyDescent="0.2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2.75" customHeight="1" x14ac:dyDescent="0.2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2.75" customHeight="1" x14ac:dyDescent="0.2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2.75" customHeight="1" x14ac:dyDescent="0.2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2.75" customHeight="1" x14ac:dyDescent="0.2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2.75" customHeight="1" x14ac:dyDescent="0.2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2.75" customHeight="1" x14ac:dyDescent="0.2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2.75" customHeight="1" x14ac:dyDescent="0.2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2.75" customHeight="1" x14ac:dyDescent="0.2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2.75" customHeight="1" x14ac:dyDescent="0.2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2.75" customHeight="1" x14ac:dyDescent="0.2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2.75" customHeight="1" x14ac:dyDescent="0.2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2.75" customHeight="1" x14ac:dyDescent="0.2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2.75" customHeight="1" x14ac:dyDescent="0.2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2.75" customHeight="1" x14ac:dyDescent="0.2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2.75" customHeight="1" x14ac:dyDescent="0.2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2.75" customHeight="1" x14ac:dyDescent="0.2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2.75" customHeight="1" x14ac:dyDescent="0.2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2.75" customHeight="1" x14ac:dyDescent="0.2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2.75" customHeight="1" x14ac:dyDescent="0.2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2.75" customHeight="1" x14ac:dyDescent="0.2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2.75" customHeight="1" x14ac:dyDescent="0.2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2.75" customHeight="1" x14ac:dyDescent="0.2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2.75" customHeight="1" x14ac:dyDescent="0.2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2.75" customHeight="1" x14ac:dyDescent="0.2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2.75" customHeight="1" x14ac:dyDescent="0.2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2.75" customHeight="1" x14ac:dyDescent="0.2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2.75" customHeight="1" x14ac:dyDescent="0.2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2.75" customHeight="1" x14ac:dyDescent="0.2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2.75" customHeight="1" x14ac:dyDescent="0.2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2.75" customHeight="1" x14ac:dyDescent="0.2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2.75" customHeight="1" x14ac:dyDescent="0.2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2.75" customHeight="1" x14ac:dyDescent="0.2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2.75" customHeight="1" x14ac:dyDescent="0.2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2.75" customHeight="1" x14ac:dyDescent="0.2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2.75" customHeight="1" x14ac:dyDescent="0.2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2.75" customHeight="1" x14ac:dyDescent="0.2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2.75" customHeight="1" x14ac:dyDescent="0.2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2.75" customHeight="1" x14ac:dyDescent="0.2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2.75" customHeight="1" x14ac:dyDescent="0.2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2.75" customHeight="1" x14ac:dyDescent="0.2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2.75" customHeight="1" x14ac:dyDescent="0.2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2.75" customHeight="1" x14ac:dyDescent="0.2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2.75" customHeight="1" x14ac:dyDescent="0.2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2.75" customHeight="1" x14ac:dyDescent="0.2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2.75" customHeight="1" x14ac:dyDescent="0.2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2.75" customHeight="1" x14ac:dyDescent="0.2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2.75" customHeight="1" x14ac:dyDescent="0.2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2.75" customHeight="1" x14ac:dyDescent="0.2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2.75" customHeight="1" x14ac:dyDescent="0.2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2.75" customHeight="1" x14ac:dyDescent="0.2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2.75" customHeight="1" x14ac:dyDescent="0.2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2.75" customHeight="1" x14ac:dyDescent="0.2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2.75" customHeight="1" x14ac:dyDescent="0.2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2.75" customHeight="1" x14ac:dyDescent="0.2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2.75" customHeight="1" x14ac:dyDescent="0.2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2.75" customHeight="1" x14ac:dyDescent="0.2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2.75" customHeight="1" x14ac:dyDescent="0.2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2.75" customHeight="1" x14ac:dyDescent="0.2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2.75" customHeight="1" x14ac:dyDescent="0.2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2.75" customHeight="1" x14ac:dyDescent="0.2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2.75" customHeight="1" x14ac:dyDescent="0.2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2.75" customHeight="1" x14ac:dyDescent="0.2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2.75" customHeight="1" x14ac:dyDescent="0.2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2.75" customHeight="1" x14ac:dyDescent="0.2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2.75" customHeight="1" x14ac:dyDescent="0.2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2.75" customHeight="1" x14ac:dyDescent="0.2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2.75" customHeight="1" x14ac:dyDescent="0.2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2.75" customHeight="1" x14ac:dyDescent="0.2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2.75" customHeight="1" x14ac:dyDescent="0.2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2.75" customHeight="1" x14ac:dyDescent="0.2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2.75" customHeight="1"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2.75" customHeight="1" x14ac:dyDescent="0.2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2.75" customHeight="1" x14ac:dyDescent="0.2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2.75" customHeight="1" x14ac:dyDescent="0.2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2.75" customHeight="1" x14ac:dyDescent="0.2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2.75" customHeight="1" x14ac:dyDescent="0.2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2.75" customHeight="1" x14ac:dyDescent="0.2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2.75" customHeight="1" x14ac:dyDescent="0.2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2.75" customHeight="1" x14ac:dyDescent="0.2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2.75" customHeight="1" x14ac:dyDescent="0.2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2.75" customHeight="1" x14ac:dyDescent="0.2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2.75" customHeight="1" x14ac:dyDescent="0.2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2.75" customHeight="1" x14ac:dyDescent="0.2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2.75" customHeight="1" x14ac:dyDescent="0.2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2.75" customHeight="1" x14ac:dyDescent="0.2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2.75" customHeight="1" x14ac:dyDescent="0.2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2.75" customHeight="1" x14ac:dyDescent="0.2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2.75" customHeight="1" x14ac:dyDescent="0.2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2.75" customHeight="1" x14ac:dyDescent="0.2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2.75" customHeight="1" x14ac:dyDescent="0.2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2.75" customHeight="1" x14ac:dyDescent="0.2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2.75" customHeight="1" x14ac:dyDescent="0.2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2.75" customHeight="1" x14ac:dyDescent="0.2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2.75" customHeight="1" x14ac:dyDescent="0.2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2.75" customHeight="1" x14ac:dyDescent="0.2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2.75" customHeight="1" x14ac:dyDescent="0.2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2.75" customHeight="1" x14ac:dyDescent="0.2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2.75" customHeight="1" x14ac:dyDescent="0.2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2.75" customHeight="1" x14ac:dyDescent="0.2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2.75" customHeight="1" x14ac:dyDescent="0.2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2.75" customHeight="1" x14ac:dyDescent="0.2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2.75" customHeight="1" x14ac:dyDescent="0.2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2.75" customHeight="1" x14ac:dyDescent="0.2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2.75" customHeight="1" x14ac:dyDescent="0.2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2.75" customHeight="1" x14ac:dyDescent="0.2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2.75" customHeight="1" x14ac:dyDescent="0.2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2.75" customHeight="1" x14ac:dyDescent="0.2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2.75" customHeight="1" x14ac:dyDescent="0.2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2.75" customHeight="1" x14ac:dyDescent="0.2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2.75" customHeight="1" x14ac:dyDescent="0.2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2.75" customHeight="1" x14ac:dyDescent="0.2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2.75" customHeight="1" x14ac:dyDescent="0.2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2.75" customHeight="1" x14ac:dyDescent="0.2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2.75" customHeight="1" x14ac:dyDescent="0.2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2.75" customHeight="1" x14ac:dyDescent="0.2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2.75" customHeight="1" x14ac:dyDescent="0.2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2.75" customHeight="1" x14ac:dyDescent="0.2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2.75" customHeight="1" x14ac:dyDescent="0.2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2.75" customHeight="1" x14ac:dyDescent="0.2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2.75" customHeight="1" x14ac:dyDescent="0.2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2.75" customHeight="1" x14ac:dyDescent="0.2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2.75" customHeight="1" x14ac:dyDescent="0.2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2.75" customHeight="1" x14ac:dyDescent="0.2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2.75" customHeight="1" x14ac:dyDescent="0.2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2.75" customHeight="1" x14ac:dyDescent="0.2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2.75" customHeight="1" x14ac:dyDescent="0.2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2.75" customHeight="1" x14ac:dyDescent="0.2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2.75" customHeight="1" x14ac:dyDescent="0.2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2.75" customHeight="1" x14ac:dyDescent="0.2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2.75" customHeight="1" x14ac:dyDescent="0.2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2.75" customHeight="1" x14ac:dyDescent="0.2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2.75" customHeight="1" x14ac:dyDescent="0.2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2.75" customHeight="1" x14ac:dyDescent="0.2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2.75" customHeight="1" x14ac:dyDescent="0.2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2.75" customHeight="1" x14ac:dyDescent="0.2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2.75" customHeight="1" x14ac:dyDescent="0.2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2.75" customHeight="1" x14ac:dyDescent="0.2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2.75" customHeight="1" x14ac:dyDescent="0.2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2.75" customHeight="1" x14ac:dyDescent="0.2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2.75" customHeight="1" x14ac:dyDescent="0.2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2.75" customHeight="1" x14ac:dyDescent="0.2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2.75" customHeight="1" x14ac:dyDescent="0.2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2.75" customHeight="1" x14ac:dyDescent="0.2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2.75" customHeight="1" x14ac:dyDescent="0.2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2.75" customHeight="1" x14ac:dyDescent="0.2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2.75" customHeight="1" x14ac:dyDescent="0.2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2.75" customHeight="1" x14ac:dyDescent="0.2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2.75" customHeight="1" x14ac:dyDescent="0.2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2.75" customHeight="1" x14ac:dyDescent="0.2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2.75" customHeight="1" x14ac:dyDescent="0.2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2.75" customHeight="1" x14ac:dyDescent="0.2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2.75" customHeight="1" x14ac:dyDescent="0.2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2.75" customHeight="1" x14ac:dyDescent="0.2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2.75" customHeight="1" x14ac:dyDescent="0.2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2.75" customHeight="1" x14ac:dyDescent="0.2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2.75" customHeight="1" x14ac:dyDescent="0.2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2.75" customHeight="1" x14ac:dyDescent="0.2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2.75" customHeight="1" x14ac:dyDescent="0.2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2.75" customHeight="1" x14ac:dyDescent="0.2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2.75" customHeight="1" x14ac:dyDescent="0.2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2.75" customHeight="1" x14ac:dyDescent="0.2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2.75" customHeight="1" x14ac:dyDescent="0.2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2.75" customHeight="1" x14ac:dyDescent="0.2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2.75" customHeight="1" x14ac:dyDescent="0.2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2.75" customHeight="1" x14ac:dyDescent="0.2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2.75" customHeight="1" x14ac:dyDescent="0.2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2.75" customHeight="1" x14ac:dyDescent="0.2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2.75" customHeight="1" x14ac:dyDescent="0.2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2.75" customHeight="1" x14ac:dyDescent="0.2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2.75" customHeight="1" x14ac:dyDescent="0.2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2.75" customHeight="1" x14ac:dyDescent="0.2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2.75" customHeight="1" x14ac:dyDescent="0.2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2.75" customHeight="1" x14ac:dyDescent="0.2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2.75" customHeight="1" x14ac:dyDescent="0.2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2.75" customHeight="1" x14ac:dyDescent="0.2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2.75" customHeight="1" x14ac:dyDescent="0.2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2.75" customHeight="1" x14ac:dyDescent="0.2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2.75" customHeight="1" x14ac:dyDescent="0.2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2.75" customHeight="1" x14ac:dyDescent="0.2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2.75" customHeight="1" x14ac:dyDescent="0.2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2.75" customHeight="1" x14ac:dyDescent="0.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2.75" customHeight="1" x14ac:dyDescent="0.2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2.75" customHeight="1" x14ac:dyDescent="0.2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2.75" customHeight="1" x14ac:dyDescent="0.2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2.75" customHeight="1" x14ac:dyDescent="0.2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2.75" customHeight="1" x14ac:dyDescent="0.2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2.75" customHeight="1" x14ac:dyDescent="0.2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2.75" customHeight="1" x14ac:dyDescent="0.2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2.75" customHeight="1" x14ac:dyDescent="0.2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2.75" customHeight="1" x14ac:dyDescent="0.2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2.75" customHeight="1" x14ac:dyDescent="0.2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2.75" customHeight="1" x14ac:dyDescent="0.2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2.75" customHeight="1" x14ac:dyDescent="0.2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2.75" customHeight="1" x14ac:dyDescent="0.2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2.75" customHeight="1" x14ac:dyDescent="0.2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2.75" customHeight="1" x14ac:dyDescent="0.2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2.75" customHeight="1" x14ac:dyDescent="0.2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2.75" customHeight="1" x14ac:dyDescent="0.2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2.75" customHeight="1" x14ac:dyDescent="0.2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2.75" customHeight="1" x14ac:dyDescent="0.2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2.75" customHeight="1" x14ac:dyDescent="0.2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2.75" customHeight="1" x14ac:dyDescent="0.2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2.75" customHeight="1" x14ac:dyDescent="0.2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2.75" customHeight="1" x14ac:dyDescent="0.2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2.75" customHeight="1" x14ac:dyDescent="0.2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2.75" customHeight="1" x14ac:dyDescent="0.2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2.75" customHeight="1" x14ac:dyDescent="0.2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2.75" customHeight="1" x14ac:dyDescent="0.2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2.75" customHeight="1" x14ac:dyDescent="0.2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2.75" customHeight="1" x14ac:dyDescent="0.2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2.75" customHeight="1" x14ac:dyDescent="0.2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2.75" customHeight="1" x14ac:dyDescent="0.2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2.75" customHeight="1" x14ac:dyDescent="0.2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2.75" customHeight="1" x14ac:dyDescent="0.2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2.75" customHeight="1" x14ac:dyDescent="0.2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2.75" customHeight="1" x14ac:dyDescent="0.2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2.75" customHeight="1" x14ac:dyDescent="0.2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2.75" customHeight="1" x14ac:dyDescent="0.2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2.75" customHeight="1" x14ac:dyDescent="0.2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2.75" customHeight="1" x14ac:dyDescent="0.2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2.75" customHeight="1" x14ac:dyDescent="0.2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2.75" customHeight="1" x14ac:dyDescent="0.2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2.75" customHeight="1" x14ac:dyDescent="0.2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2.75" customHeight="1" x14ac:dyDescent="0.2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2.75" customHeight="1" x14ac:dyDescent="0.2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2.75" customHeight="1" x14ac:dyDescent="0.2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2.75" customHeight="1" x14ac:dyDescent="0.2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2.75" customHeight="1" x14ac:dyDescent="0.2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2.75" customHeight="1" x14ac:dyDescent="0.2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2.75" customHeight="1" x14ac:dyDescent="0.2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2.75" customHeight="1" x14ac:dyDescent="0.2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2.75" customHeight="1" x14ac:dyDescent="0.2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2.75" customHeight="1" x14ac:dyDescent="0.2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2.75" customHeight="1" x14ac:dyDescent="0.2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2.75" customHeight="1" x14ac:dyDescent="0.2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2.75" customHeight="1" x14ac:dyDescent="0.2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2.75" customHeight="1" x14ac:dyDescent="0.2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2.75" customHeight="1" x14ac:dyDescent="0.2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2.75" customHeight="1" x14ac:dyDescent="0.2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2.75" customHeight="1" x14ac:dyDescent="0.2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2.75" customHeight="1" x14ac:dyDescent="0.2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2.75" customHeight="1" x14ac:dyDescent="0.2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2.75" customHeight="1" x14ac:dyDescent="0.2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2.75" customHeight="1" x14ac:dyDescent="0.2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2.75" customHeight="1" x14ac:dyDescent="0.2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2.75" customHeight="1" x14ac:dyDescent="0.2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2.75" customHeight="1" x14ac:dyDescent="0.2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2.75" customHeight="1" x14ac:dyDescent="0.2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2.75" customHeight="1" x14ac:dyDescent="0.2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2.75" customHeight="1" x14ac:dyDescent="0.2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2.75" customHeight="1" x14ac:dyDescent="0.2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2.75" customHeight="1" x14ac:dyDescent="0.2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2.75" customHeight="1" x14ac:dyDescent="0.2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2.75" customHeight="1" x14ac:dyDescent="0.2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2.75" customHeight="1" x14ac:dyDescent="0.2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2.75" customHeight="1" x14ac:dyDescent="0.2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2.75" customHeight="1" x14ac:dyDescent="0.2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2.75" customHeight="1" x14ac:dyDescent="0.2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2.75" customHeight="1" x14ac:dyDescent="0.2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2.75" customHeight="1" x14ac:dyDescent="0.2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2.75" customHeight="1" x14ac:dyDescent="0.2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2.75" customHeight="1" x14ac:dyDescent="0.2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2.75" customHeight="1" x14ac:dyDescent="0.2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2.75" customHeight="1" x14ac:dyDescent="0.2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2.75" customHeight="1" x14ac:dyDescent="0.2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2.75" customHeight="1" x14ac:dyDescent="0.2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2.75" customHeight="1" x14ac:dyDescent="0.2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2.75" customHeight="1" x14ac:dyDescent="0.2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2.75" customHeight="1" x14ac:dyDescent="0.2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2.75" customHeight="1" x14ac:dyDescent="0.2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2.75" customHeight="1" x14ac:dyDescent="0.2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2.75" customHeight="1" x14ac:dyDescent="0.2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2.75" customHeight="1" x14ac:dyDescent="0.2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2.75" customHeight="1" x14ac:dyDescent="0.2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2.75" customHeight="1" x14ac:dyDescent="0.2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2.75" customHeight="1" x14ac:dyDescent="0.2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2.75" customHeight="1" x14ac:dyDescent="0.2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2.75" customHeight="1" x14ac:dyDescent="0.2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2.75" customHeight="1" x14ac:dyDescent="0.2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2.75" customHeight="1" x14ac:dyDescent="0.2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2.75" customHeight="1" x14ac:dyDescent="0.2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2.75" customHeight="1" x14ac:dyDescent="0.2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2.75" customHeight="1" x14ac:dyDescent="0.2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2.75" customHeight="1" x14ac:dyDescent="0.2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2.75" customHeight="1" x14ac:dyDescent="0.2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2.75" customHeight="1" x14ac:dyDescent="0.2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2.75" customHeight="1" x14ac:dyDescent="0.2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2.75" customHeight="1" x14ac:dyDescent="0.2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2.75" customHeight="1" x14ac:dyDescent="0.2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2.75" customHeight="1" x14ac:dyDescent="0.2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2.75" customHeight="1" x14ac:dyDescent="0.2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2.75" customHeight="1" x14ac:dyDescent="0.2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2.75" customHeight="1" x14ac:dyDescent="0.2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2.75" customHeight="1" x14ac:dyDescent="0.2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2.75" customHeight="1" x14ac:dyDescent="0.2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2.75" customHeight="1" x14ac:dyDescent="0.2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2.75" customHeight="1" x14ac:dyDescent="0.2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2.75" customHeight="1" x14ac:dyDescent="0.2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2.75" customHeight="1" x14ac:dyDescent="0.2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2.75" customHeight="1" x14ac:dyDescent="0.2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2.75" customHeight="1" x14ac:dyDescent="0.2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2.75" customHeight="1" x14ac:dyDescent="0.2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2.75" customHeight="1" x14ac:dyDescent="0.2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2.75" customHeight="1" x14ac:dyDescent="0.2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2.75" customHeight="1" x14ac:dyDescent="0.2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2.75" customHeight="1" x14ac:dyDescent="0.2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2.75" customHeight="1" x14ac:dyDescent="0.2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2.75" customHeight="1" x14ac:dyDescent="0.2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2.75" customHeight="1" x14ac:dyDescent="0.2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2.75" customHeight="1" x14ac:dyDescent="0.2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2.75" customHeight="1" x14ac:dyDescent="0.2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2.75" customHeight="1" x14ac:dyDescent="0.2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2.75" customHeight="1" x14ac:dyDescent="0.2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2.75" customHeight="1" x14ac:dyDescent="0.2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2.75" customHeight="1" x14ac:dyDescent="0.2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2.75" customHeight="1" x14ac:dyDescent="0.2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2.75" customHeight="1" x14ac:dyDescent="0.2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2.75" customHeight="1" x14ac:dyDescent="0.2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2.75" customHeight="1" x14ac:dyDescent="0.2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2.75" customHeight="1" x14ac:dyDescent="0.2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2.75" customHeight="1" x14ac:dyDescent="0.2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2.75" customHeight="1" x14ac:dyDescent="0.2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2.75" customHeight="1" x14ac:dyDescent="0.2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2.75" customHeight="1" x14ac:dyDescent="0.2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2.75" customHeight="1" x14ac:dyDescent="0.2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2.75" customHeight="1" x14ac:dyDescent="0.2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2.75" customHeight="1" x14ac:dyDescent="0.2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2.75" customHeight="1" x14ac:dyDescent="0.2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2.75" customHeight="1" x14ac:dyDescent="0.2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2.75" customHeight="1" x14ac:dyDescent="0.2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2.75" customHeight="1" x14ac:dyDescent="0.2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2.75" customHeight="1" x14ac:dyDescent="0.2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2.75" customHeight="1" x14ac:dyDescent="0.2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2.75" customHeight="1" x14ac:dyDescent="0.2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2.75" customHeight="1" x14ac:dyDescent="0.2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2.75" customHeight="1" x14ac:dyDescent="0.2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2.75" customHeight="1" x14ac:dyDescent="0.2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2.75" customHeight="1" x14ac:dyDescent="0.2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2.75" customHeight="1" x14ac:dyDescent="0.2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2.75" customHeight="1" x14ac:dyDescent="0.2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2.75" customHeight="1" x14ac:dyDescent="0.2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2.75" customHeight="1" x14ac:dyDescent="0.2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2.75" customHeight="1" x14ac:dyDescent="0.2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2.75" customHeight="1" x14ac:dyDescent="0.2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2.75" customHeight="1" x14ac:dyDescent="0.2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2.75" customHeight="1" x14ac:dyDescent="0.2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2.75" customHeight="1" x14ac:dyDescent="0.2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2.75" customHeight="1" x14ac:dyDescent="0.2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2.75" customHeight="1" x14ac:dyDescent="0.2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2.75" customHeight="1" x14ac:dyDescent="0.2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2.75" customHeight="1" x14ac:dyDescent="0.2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2.75" customHeight="1" x14ac:dyDescent="0.2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2.75" customHeight="1" x14ac:dyDescent="0.2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2.75" customHeight="1" x14ac:dyDescent="0.2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2.75" customHeight="1" x14ac:dyDescent="0.2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2.75" customHeight="1" x14ac:dyDescent="0.2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2.75" customHeight="1" x14ac:dyDescent="0.2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2.75" customHeight="1" x14ac:dyDescent="0.2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2.75" customHeight="1" x14ac:dyDescent="0.2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2.75" customHeight="1" x14ac:dyDescent="0.2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2.75" customHeight="1" x14ac:dyDescent="0.2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2.75" customHeight="1" x14ac:dyDescent="0.2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2.75" customHeight="1" x14ac:dyDescent="0.2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2.75" customHeight="1" x14ac:dyDescent="0.2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2.75" customHeight="1" x14ac:dyDescent="0.2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2.75" customHeight="1" x14ac:dyDescent="0.2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2.75" customHeight="1" x14ac:dyDescent="0.2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2.75" customHeight="1" x14ac:dyDescent="0.2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2.75" customHeight="1" x14ac:dyDescent="0.2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2.75" customHeight="1" x14ac:dyDescent="0.2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2.75" customHeight="1" x14ac:dyDescent="0.2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2.75" customHeight="1" x14ac:dyDescent="0.2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2.75" customHeight="1" x14ac:dyDescent="0.2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2.75" customHeight="1" x14ac:dyDescent="0.2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2.75" customHeight="1" x14ac:dyDescent="0.2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2.75" customHeight="1" x14ac:dyDescent="0.2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2.75" customHeight="1" x14ac:dyDescent="0.2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2.75" customHeight="1" x14ac:dyDescent="0.2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2.75" customHeight="1" x14ac:dyDescent="0.2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2.75" customHeight="1" x14ac:dyDescent="0.2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2.75" customHeight="1" x14ac:dyDescent="0.2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2.75" customHeight="1" x14ac:dyDescent="0.2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2.75" customHeight="1" x14ac:dyDescent="0.2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2.75" customHeight="1" x14ac:dyDescent="0.2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2.75" customHeight="1" x14ac:dyDescent="0.2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2.75" customHeight="1" x14ac:dyDescent="0.2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2.75" customHeight="1" x14ac:dyDescent="0.2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2.75" customHeight="1" x14ac:dyDescent="0.2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2.75" customHeight="1" x14ac:dyDescent="0.2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2.75" customHeight="1" x14ac:dyDescent="0.2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2.75" customHeight="1" x14ac:dyDescent="0.2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2.75" customHeight="1" x14ac:dyDescent="0.2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2.75" customHeight="1" x14ac:dyDescent="0.2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2.75" customHeight="1" x14ac:dyDescent="0.2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2.75" customHeight="1" x14ac:dyDescent="0.2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2.75" customHeight="1" x14ac:dyDescent="0.2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2.75" customHeight="1" x14ac:dyDescent="0.2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2.75" customHeight="1" x14ac:dyDescent="0.2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2.75" customHeight="1" x14ac:dyDescent="0.2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2.75" customHeight="1" x14ac:dyDescent="0.2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2.75" customHeight="1" x14ac:dyDescent="0.2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2.75" customHeight="1" x14ac:dyDescent="0.2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2.75" customHeight="1" x14ac:dyDescent="0.2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2.75" customHeight="1" x14ac:dyDescent="0.2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2.75" customHeight="1" x14ac:dyDescent="0.2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2.75" customHeight="1" x14ac:dyDescent="0.2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2.75" customHeight="1" x14ac:dyDescent="0.2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2.75" customHeight="1" x14ac:dyDescent="0.2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2.75" customHeight="1" x14ac:dyDescent="0.2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2.75" customHeight="1" x14ac:dyDescent="0.2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2.75" customHeight="1" x14ac:dyDescent="0.2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2.75" customHeight="1" x14ac:dyDescent="0.2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2.75" customHeight="1" x14ac:dyDescent="0.2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2.75" customHeight="1" x14ac:dyDescent="0.2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2.75" customHeight="1" x14ac:dyDescent="0.2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2.75" customHeight="1" x14ac:dyDescent="0.2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2.75" customHeight="1" x14ac:dyDescent="0.2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2.75" customHeight="1" x14ac:dyDescent="0.2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2.75" customHeight="1" x14ac:dyDescent="0.2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2.75" customHeight="1" x14ac:dyDescent="0.2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2.75" customHeight="1" x14ac:dyDescent="0.2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2.75" customHeight="1" x14ac:dyDescent="0.2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2.75" customHeight="1" x14ac:dyDescent="0.2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2.75" customHeight="1" x14ac:dyDescent="0.2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2.75" customHeight="1" x14ac:dyDescent="0.2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2.75" customHeight="1" x14ac:dyDescent="0.2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2.75" customHeight="1" x14ac:dyDescent="0.2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2.75" customHeight="1" x14ac:dyDescent="0.2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2.75" customHeight="1" x14ac:dyDescent="0.2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2.75" customHeight="1" x14ac:dyDescent="0.2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2.75" customHeight="1" x14ac:dyDescent="0.2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2.75" customHeight="1" x14ac:dyDescent="0.2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2.75" customHeight="1" x14ac:dyDescent="0.2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2.75" customHeight="1" x14ac:dyDescent="0.2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2.75" customHeight="1" x14ac:dyDescent="0.2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2.75" customHeight="1" x14ac:dyDescent="0.2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2.75" customHeight="1" x14ac:dyDescent="0.2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2.75" customHeight="1" x14ac:dyDescent="0.2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2.75" customHeight="1" x14ac:dyDescent="0.2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2.75" customHeight="1" x14ac:dyDescent="0.2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2.75" customHeight="1" x14ac:dyDescent="0.2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2.75" customHeight="1" x14ac:dyDescent="0.2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2.75" customHeight="1" x14ac:dyDescent="0.2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2.75" customHeight="1" x14ac:dyDescent="0.2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2.75" customHeight="1" x14ac:dyDescent="0.2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2.75" customHeight="1" x14ac:dyDescent="0.2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2.75" customHeight="1" x14ac:dyDescent="0.2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2.75" customHeight="1" x14ac:dyDescent="0.2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2.75" customHeight="1" x14ac:dyDescent="0.2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2.75" customHeight="1" x14ac:dyDescent="0.2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2.75" customHeight="1" x14ac:dyDescent="0.2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2.75" customHeight="1" x14ac:dyDescent="0.2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2.75" customHeight="1" x14ac:dyDescent="0.2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2.75" customHeight="1" x14ac:dyDescent="0.2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2.75" customHeight="1" x14ac:dyDescent="0.2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2.75" customHeight="1" x14ac:dyDescent="0.2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2.75" customHeight="1" x14ac:dyDescent="0.2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2.75" customHeight="1" x14ac:dyDescent="0.2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2.75" customHeight="1" x14ac:dyDescent="0.2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2.75" customHeight="1" x14ac:dyDescent="0.2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2.75" customHeight="1" x14ac:dyDescent="0.2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2.75" customHeight="1" x14ac:dyDescent="0.2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2.75" customHeight="1" x14ac:dyDescent="0.2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2.75" customHeight="1" x14ac:dyDescent="0.2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2.75" customHeight="1" x14ac:dyDescent="0.2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2.75" customHeight="1" x14ac:dyDescent="0.2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2.75" customHeight="1" x14ac:dyDescent="0.2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2.75" customHeight="1" x14ac:dyDescent="0.2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2.75" customHeight="1" x14ac:dyDescent="0.2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2.75" customHeight="1" x14ac:dyDescent="0.2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2.75" customHeight="1" x14ac:dyDescent="0.2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2.75" customHeight="1" x14ac:dyDescent="0.2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2.75" customHeight="1" x14ac:dyDescent="0.2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2.75" customHeight="1" x14ac:dyDescent="0.2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2.75" customHeight="1" x14ac:dyDescent="0.2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2.75" customHeight="1" x14ac:dyDescent="0.2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2.75" customHeight="1" x14ac:dyDescent="0.2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2.75" customHeight="1" x14ac:dyDescent="0.2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2.75" customHeight="1" x14ac:dyDescent="0.2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2.75" customHeight="1" x14ac:dyDescent="0.2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2.75" customHeight="1" x14ac:dyDescent="0.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2.75" customHeight="1" x14ac:dyDescent="0.2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2.75" customHeight="1" x14ac:dyDescent="0.2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2.75" customHeight="1" x14ac:dyDescent="0.2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2.75" customHeight="1" x14ac:dyDescent="0.2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2.75" customHeight="1" x14ac:dyDescent="0.2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2.75" customHeight="1" x14ac:dyDescent="0.2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2.75" customHeight="1" x14ac:dyDescent="0.2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2.75" customHeight="1" x14ac:dyDescent="0.2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2.75" customHeight="1" x14ac:dyDescent="0.2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2.75" customHeight="1" x14ac:dyDescent="0.2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2.75" customHeight="1" x14ac:dyDescent="0.2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2.75" customHeight="1" x14ac:dyDescent="0.2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2.75" customHeight="1" x14ac:dyDescent="0.2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2.75" customHeight="1" x14ac:dyDescent="0.2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2.75" customHeight="1" x14ac:dyDescent="0.2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2.75" customHeight="1" x14ac:dyDescent="0.2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2.75" customHeight="1" x14ac:dyDescent="0.2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2.75" customHeight="1" x14ac:dyDescent="0.2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2.75" customHeight="1" x14ac:dyDescent="0.2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2.75" customHeight="1" x14ac:dyDescent="0.2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2.75" customHeight="1" x14ac:dyDescent="0.2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2.75" customHeight="1" x14ac:dyDescent="0.2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2.75" customHeight="1" x14ac:dyDescent="0.2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2.75" customHeight="1" x14ac:dyDescent="0.2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2.75" customHeight="1" x14ac:dyDescent="0.2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2.75" customHeight="1" x14ac:dyDescent="0.2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2.75" customHeight="1" x14ac:dyDescent="0.2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2.75" customHeight="1" x14ac:dyDescent="0.2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2.75" customHeight="1" x14ac:dyDescent="0.2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2.75" customHeight="1" x14ac:dyDescent="0.2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2.75" customHeight="1" x14ac:dyDescent="0.2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2.75" customHeight="1" x14ac:dyDescent="0.2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2.75" customHeight="1" x14ac:dyDescent="0.2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2.75" customHeight="1" x14ac:dyDescent="0.2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2.75" customHeight="1" x14ac:dyDescent="0.2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2.75" customHeight="1" x14ac:dyDescent="0.2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2.75" customHeight="1" x14ac:dyDescent="0.2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2.75" customHeight="1" x14ac:dyDescent="0.2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2.75" customHeight="1" x14ac:dyDescent="0.2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2.75" customHeight="1" x14ac:dyDescent="0.2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2.75" customHeight="1" x14ac:dyDescent="0.2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2.75" customHeight="1" x14ac:dyDescent="0.2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2.75" customHeight="1" x14ac:dyDescent="0.2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2.75" customHeight="1" x14ac:dyDescent="0.2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2.75" customHeight="1" x14ac:dyDescent="0.2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2.75" customHeight="1" x14ac:dyDescent="0.2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2.75" customHeight="1" x14ac:dyDescent="0.2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2.75" customHeight="1" x14ac:dyDescent="0.2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2.75" customHeight="1" x14ac:dyDescent="0.2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2.75" customHeight="1" x14ac:dyDescent="0.2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2.75" customHeight="1" x14ac:dyDescent="0.2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2.75" customHeight="1" x14ac:dyDescent="0.2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2.75" customHeight="1" x14ac:dyDescent="0.2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2.75" customHeight="1" x14ac:dyDescent="0.2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2.75" customHeight="1" x14ac:dyDescent="0.2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2.75" customHeight="1" x14ac:dyDescent="0.2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2.75" customHeight="1" x14ac:dyDescent="0.2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2.75" customHeight="1" x14ac:dyDescent="0.2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2.75" customHeight="1" x14ac:dyDescent="0.2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2.75" customHeight="1" x14ac:dyDescent="0.2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2.75" customHeight="1" x14ac:dyDescent="0.2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2.75" customHeight="1" x14ac:dyDescent="0.2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2.75" customHeight="1" x14ac:dyDescent="0.2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2.75" customHeight="1" x14ac:dyDescent="0.2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2.75" customHeight="1" x14ac:dyDescent="0.2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2.75" customHeight="1" x14ac:dyDescent="0.2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2.75" customHeight="1" x14ac:dyDescent="0.2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2.75" customHeight="1" x14ac:dyDescent="0.2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2.75" customHeight="1" x14ac:dyDescent="0.2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2.75" customHeight="1" x14ac:dyDescent="0.2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2.75" customHeight="1" x14ac:dyDescent="0.2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2.75" customHeight="1" x14ac:dyDescent="0.2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2.75" customHeight="1" x14ac:dyDescent="0.2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2.75" customHeight="1" x14ac:dyDescent="0.2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2.75" customHeight="1" x14ac:dyDescent="0.2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2.75" customHeight="1" x14ac:dyDescent="0.2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2.75" customHeight="1" x14ac:dyDescent="0.2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2.75" customHeight="1" x14ac:dyDescent="0.2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2.75" customHeight="1" x14ac:dyDescent="0.2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2.75" customHeight="1" x14ac:dyDescent="0.2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2.75" customHeight="1" x14ac:dyDescent="0.2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2.75" customHeight="1" x14ac:dyDescent="0.2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2.75" customHeight="1" x14ac:dyDescent="0.2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2.75" customHeight="1" x14ac:dyDescent="0.2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2.75" customHeight="1" x14ac:dyDescent="0.2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2.75" customHeight="1" x14ac:dyDescent="0.2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2.75" customHeight="1" x14ac:dyDescent="0.2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2.75" customHeight="1" x14ac:dyDescent="0.2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2.75" customHeight="1" x14ac:dyDescent="0.2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2.75" customHeight="1" x14ac:dyDescent="0.2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2.75" customHeight="1" x14ac:dyDescent="0.2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2.75" customHeight="1" x14ac:dyDescent="0.2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2.75" customHeight="1" x14ac:dyDescent="0.2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2.75" customHeight="1" x14ac:dyDescent="0.2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2.75" customHeight="1" x14ac:dyDescent="0.2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2.75" customHeight="1" x14ac:dyDescent="0.2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2.75" customHeight="1" x14ac:dyDescent="0.2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2.75" customHeight="1" x14ac:dyDescent="0.2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2.75" customHeight="1" x14ac:dyDescent="0.2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2.75" customHeight="1" x14ac:dyDescent="0.2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2.75" customHeight="1" x14ac:dyDescent="0.2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2.75" customHeight="1" x14ac:dyDescent="0.2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2.75" customHeight="1" x14ac:dyDescent="0.2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2.75" customHeight="1" x14ac:dyDescent="0.2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2.75" customHeight="1" x14ac:dyDescent="0.2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2.75" customHeight="1" x14ac:dyDescent="0.2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2.75" customHeight="1" x14ac:dyDescent="0.2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2.75" customHeight="1" x14ac:dyDescent="0.2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2.75" customHeight="1" x14ac:dyDescent="0.2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2.75" customHeight="1" x14ac:dyDescent="0.2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2.75" customHeight="1" x14ac:dyDescent="0.2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2.75" customHeight="1" x14ac:dyDescent="0.2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2.75" customHeight="1" x14ac:dyDescent="0.2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2.75" customHeight="1" x14ac:dyDescent="0.2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2.75" customHeight="1" x14ac:dyDescent="0.2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2.75" customHeight="1" x14ac:dyDescent="0.2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2.75" customHeight="1" x14ac:dyDescent="0.2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2.75" customHeight="1" x14ac:dyDescent="0.2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2.75" customHeight="1" x14ac:dyDescent="0.2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2.75" customHeight="1" x14ac:dyDescent="0.2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2.75" customHeight="1" x14ac:dyDescent="0.2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2.75" customHeight="1" x14ac:dyDescent="0.2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2.75" customHeight="1" x14ac:dyDescent="0.2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2.75" customHeight="1" x14ac:dyDescent="0.2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2.75" customHeight="1" x14ac:dyDescent="0.2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2.75" customHeight="1" x14ac:dyDescent="0.2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2.75" customHeight="1" x14ac:dyDescent="0.2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2.75" customHeight="1" x14ac:dyDescent="0.2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2.75" customHeight="1" x14ac:dyDescent="0.2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2.75" customHeight="1" x14ac:dyDescent="0.2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2.75" customHeight="1" x14ac:dyDescent="0.2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2.75" customHeight="1" x14ac:dyDescent="0.2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2.75" customHeight="1" x14ac:dyDescent="0.2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2.75" customHeight="1" x14ac:dyDescent="0.2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2.75" customHeight="1" x14ac:dyDescent="0.2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2.75" customHeight="1" x14ac:dyDescent="0.2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2.75" customHeight="1" x14ac:dyDescent="0.2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2.75" customHeight="1" x14ac:dyDescent="0.2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2.75" customHeight="1" x14ac:dyDescent="0.2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2.75" customHeight="1" x14ac:dyDescent="0.2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2.75" customHeight="1" x14ac:dyDescent="0.2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2.75" customHeight="1" x14ac:dyDescent="0.2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2.75" customHeight="1" x14ac:dyDescent="0.2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2.75" customHeight="1" x14ac:dyDescent="0.2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2.75" customHeight="1" x14ac:dyDescent="0.2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2.75" customHeight="1" x14ac:dyDescent="0.2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2.75" customHeight="1" x14ac:dyDescent="0.2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2.75" customHeight="1" x14ac:dyDescent="0.2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2.75" customHeight="1" x14ac:dyDescent="0.2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2.75" customHeight="1" x14ac:dyDescent="0.2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2.75" customHeight="1" x14ac:dyDescent="0.2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2.75" customHeight="1" x14ac:dyDescent="0.2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2.75" customHeight="1" x14ac:dyDescent="0.2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2.75" customHeight="1" x14ac:dyDescent="0.2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2.75" customHeight="1" x14ac:dyDescent="0.2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2.75" customHeight="1" x14ac:dyDescent="0.2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2.75" customHeight="1" x14ac:dyDescent="0.2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2.75" customHeight="1" x14ac:dyDescent="0.2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2.75" customHeight="1" x14ac:dyDescent="0.2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2.75" customHeight="1" x14ac:dyDescent="0.2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2.75" customHeight="1" x14ac:dyDescent="0.2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2.75" customHeight="1" x14ac:dyDescent="0.2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2.75" customHeight="1" x14ac:dyDescent="0.2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2.75" customHeight="1" x14ac:dyDescent="0.2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2.75" customHeight="1" x14ac:dyDescent="0.2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2.75" customHeight="1" x14ac:dyDescent="0.2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2.75" customHeight="1" x14ac:dyDescent="0.2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2.75" customHeight="1" x14ac:dyDescent="0.2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2.75" customHeight="1" x14ac:dyDescent="0.2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2.75" customHeight="1" x14ac:dyDescent="0.2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2.75" customHeight="1" x14ac:dyDescent="0.2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2.75" customHeight="1" x14ac:dyDescent="0.2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2.75" customHeight="1" x14ac:dyDescent="0.2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2.75" customHeight="1" x14ac:dyDescent="0.2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2.75" customHeight="1" x14ac:dyDescent="0.2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2.75" customHeight="1" x14ac:dyDescent="0.2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2.75" customHeight="1" x14ac:dyDescent="0.2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2.75" customHeight="1" x14ac:dyDescent="0.2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2.75" customHeight="1" x14ac:dyDescent="0.2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2.75" customHeight="1" x14ac:dyDescent="0.2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2.75" customHeight="1" x14ac:dyDescent="0.2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2.75" customHeight="1" x14ac:dyDescent="0.2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2.75" customHeight="1" x14ac:dyDescent="0.2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2.75" customHeight="1" x14ac:dyDescent="0.2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2.75" customHeight="1" x14ac:dyDescent="0.2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2.75" customHeight="1" x14ac:dyDescent="0.2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2.75" customHeight="1" x14ac:dyDescent="0.2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2.75" customHeight="1" x14ac:dyDescent="0.2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2.75" customHeight="1" x14ac:dyDescent="0.2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2.75" customHeight="1" x14ac:dyDescent="0.2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2.75" customHeight="1" x14ac:dyDescent="0.2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2.75" customHeight="1" x14ac:dyDescent="0.2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2.75" customHeight="1" x14ac:dyDescent="0.2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2.75" customHeight="1" x14ac:dyDescent="0.2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2.75" customHeight="1" x14ac:dyDescent="0.2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2.75" customHeight="1" x14ac:dyDescent="0.2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2.75" customHeight="1" x14ac:dyDescent="0.2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2.75" customHeight="1" x14ac:dyDescent="0.2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2.75" customHeight="1" x14ac:dyDescent="0.2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2.75" customHeight="1" x14ac:dyDescent="0.2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2.75" customHeight="1" x14ac:dyDescent="0.2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2.75" customHeight="1" x14ac:dyDescent="0.2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2.75" customHeight="1" x14ac:dyDescent="0.2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2.75" customHeight="1" x14ac:dyDescent="0.2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2.75" customHeight="1" x14ac:dyDescent="0.2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2.75" customHeight="1" x14ac:dyDescent="0.2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2.75" customHeight="1" x14ac:dyDescent="0.2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2.75" customHeight="1" x14ac:dyDescent="0.2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2.75" customHeight="1" x14ac:dyDescent="0.2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2.75" customHeight="1" x14ac:dyDescent="0.2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2.75" customHeight="1" x14ac:dyDescent="0.2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2.75" customHeight="1" x14ac:dyDescent="0.2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2.75" customHeight="1" x14ac:dyDescent="0.2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2.75" customHeight="1" x14ac:dyDescent="0.2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2.75" customHeight="1" x14ac:dyDescent="0.2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2.75" customHeight="1" x14ac:dyDescent="0.2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2.75" customHeight="1" x14ac:dyDescent="0.2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2.75" customHeight="1" x14ac:dyDescent="0.2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2.75" customHeight="1" x14ac:dyDescent="0.2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2.75" customHeight="1" x14ac:dyDescent="0.2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2.75" customHeight="1" x14ac:dyDescent="0.2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2.75" customHeight="1" x14ac:dyDescent="0.2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2.75" customHeight="1" x14ac:dyDescent="0.2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2.75" customHeight="1" x14ac:dyDescent="0.2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2.75" customHeight="1" x14ac:dyDescent="0.2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2.75" customHeight="1" x14ac:dyDescent="0.2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2.75" customHeight="1" x14ac:dyDescent="0.2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2.75" customHeight="1" x14ac:dyDescent="0.2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2.75" customHeight="1" x14ac:dyDescent="0.2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2.75" customHeight="1" x14ac:dyDescent="0.2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2.75" customHeight="1" x14ac:dyDescent="0.2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2.75" customHeight="1" x14ac:dyDescent="0.2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2.75" customHeight="1" x14ac:dyDescent="0.2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2.75" customHeight="1" x14ac:dyDescent="0.2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2.75" customHeight="1" x14ac:dyDescent="0.2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2.75" customHeight="1" x14ac:dyDescent="0.2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2.75" customHeight="1" x14ac:dyDescent="0.2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2.75" customHeight="1" x14ac:dyDescent="0.2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2.75" customHeight="1" x14ac:dyDescent="0.2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2.75" customHeight="1" x14ac:dyDescent="0.2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2.75" customHeight="1" x14ac:dyDescent="0.2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2.75" customHeight="1" x14ac:dyDescent="0.2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2.75" customHeight="1" x14ac:dyDescent="0.2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2.75" customHeight="1" x14ac:dyDescent="0.2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2.75" customHeight="1" x14ac:dyDescent="0.2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2.75" customHeight="1" x14ac:dyDescent="0.2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2.75" customHeight="1" x14ac:dyDescent="0.2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2.75" customHeight="1" x14ac:dyDescent="0.2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2.75" customHeight="1" x14ac:dyDescent="0.2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2.75" customHeight="1" x14ac:dyDescent="0.2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2.75" customHeight="1" x14ac:dyDescent="0.2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2.75" customHeight="1" x14ac:dyDescent="0.2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2.75" customHeight="1" x14ac:dyDescent="0.2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2.75" customHeight="1" x14ac:dyDescent="0.2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2.75" customHeight="1" x14ac:dyDescent="0.2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2.75" customHeight="1" x14ac:dyDescent="0.2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2.75" customHeight="1" x14ac:dyDescent="0.2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2.75" customHeight="1" x14ac:dyDescent="0.2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2.75" customHeight="1" x14ac:dyDescent="0.2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2.75" customHeight="1" x14ac:dyDescent="0.2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2.75" customHeight="1" x14ac:dyDescent="0.2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2.75" customHeight="1" x14ac:dyDescent="0.2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2.75" customHeight="1" x14ac:dyDescent="0.2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2.75" customHeight="1" x14ac:dyDescent="0.2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2.75" customHeight="1" x14ac:dyDescent="0.2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2.75" customHeight="1" x14ac:dyDescent="0.2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2.75" customHeight="1" x14ac:dyDescent="0.2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2.75" customHeight="1" x14ac:dyDescent="0.2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2.75" customHeight="1" x14ac:dyDescent="0.2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2.75" customHeight="1" x14ac:dyDescent="0.2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2.75" customHeight="1" x14ac:dyDescent="0.2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2.75" customHeight="1" x14ac:dyDescent="0.2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2.75" customHeight="1" x14ac:dyDescent="0.2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2.75" customHeight="1" x14ac:dyDescent="0.2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2.75" customHeight="1" x14ac:dyDescent="0.2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2.75" customHeight="1" x14ac:dyDescent="0.2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2.75" customHeight="1" x14ac:dyDescent="0.2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2.75" customHeight="1" x14ac:dyDescent="0.2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2.75" customHeight="1" x14ac:dyDescent="0.2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2.75" customHeight="1" x14ac:dyDescent="0.2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2.75" customHeight="1" x14ac:dyDescent="0.2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2.75" customHeight="1" x14ac:dyDescent="0.2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2.75" customHeight="1" x14ac:dyDescent="0.2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2.75" customHeight="1" x14ac:dyDescent="0.2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2.75" customHeight="1" x14ac:dyDescent="0.2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2.75" customHeight="1" x14ac:dyDescent="0.2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2.75" customHeight="1" x14ac:dyDescent="0.2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2.75" customHeight="1" x14ac:dyDescent="0.2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2.75" customHeight="1" x14ac:dyDescent="0.2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2.75" customHeight="1" x14ac:dyDescent="0.2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2.75" customHeight="1" x14ac:dyDescent="0.2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2.75" customHeight="1" x14ac:dyDescent="0.2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2.75" customHeight="1" x14ac:dyDescent="0.2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2.75" customHeight="1" x14ac:dyDescent="0.2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2.75" customHeight="1" x14ac:dyDescent="0.2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2.75" customHeight="1" x14ac:dyDescent="0.2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2.75" customHeight="1" x14ac:dyDescent="0.2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2.75" customHeight="1" x14ac:dyDescent="0.2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2.75" customHeight="1" x14ac:dyDescent="0.2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2.75" customHeight="1" x14ac:dyDescent="0.2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2.75" customHeight="1" x14ac:dyDescent="0.2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2.75" customHeight="1" x14ac:dyDescent="0.2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2.75" customHeight="1" x14ac:dyDescent="0.2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2.75" customHeight="1" x14ac:dyDescent="0.2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2.75" customHeight="1" x14ac:dyDescent="0.2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2.75" customHeight="1" x14ac:dyDescent="0.2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2.75" customHeight="1" x14ac:dyDescent="0.2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2.75" customHeight="1" x14ac:dyDescent="0.2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2.75" customHeight="1" x14ac:dyDescent="0.2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2.75" customHeight="1" x14ac:dyDescent="0.2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2.75" customHeight="1" x14ac:dyDescent="0.2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2.75" customHeight="1" x14ac:dyDescent="0.2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2.75" customHeight="1" x14ac:dyDescent="0.2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2.75" customHeight="1" x14ac:dyDescent="0.2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2.75" customHeight="1" x14ac:dyDescent="0.2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2.75" customHeight="1" x14ac:dyDescent="0.2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2.75" customHeight="1" x14ac:dyDescent="0.2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2.75" customHeight="1" x14ac:dyDescent="0.2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2.75" customHeight="1" x14ac:dyDescent="0.2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2.75" customHeight="1" x14ac:dyDescent="0.2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2.75" customHeight="1" x14ac:dyDescent="0.2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2.75" customHeight="1" x14ac:dyDescent="0.2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2.75" customHeight="1" x14ac:dyDescent="0.2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2.75" customHeight="1" x14ac:dyDescent="0.2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2.75" customHeight="1" x14ac:dyDescent="0.2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2.75" customHeight="1" x14ac:dyDescent="0.2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2.75" customHeight="1" x14ac:dyDescent="0.2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2.75" customHeight="1" x14ac:dyDescent="0.2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2.75" customHeight="1" x14ac:dyDescent="0.2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2.75" customHeight="1" x14ac:dyDescent="0.2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2.75" customHeight="1" x14ac:dyDescent="0.2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2.75" customHeight="1" x14ac:dyDescent="0.2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2.75" customHeight="1" x14ac:dyDescent="0.2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2.75" customHeight="1" x14ac:dyDescent="0.2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2.75" customHeight="1" x14ac:dyDescent="0.2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2.75" customHeight="1" x14ac:dyDescent="0.2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2.75" customHeight="1" x14ac:dyDescent="0.2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2.75" customHeight="1" x14ac:dyDescent="0.2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2.75" customHeight="1" x14ac:dyDescent="0.2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2.75" customHeight="1" x14ac:dyDescent="0.2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2.75" customHeight="1" x14ac:dyDescent="0.2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2.75" customHeight="1" x14ac:dyDescent="0.2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2.75" customHeight="1" x14ac:dyDescent="0.2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2.75" customHeight="1" x14ac:dyDescent="0.2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2.75" customHeight="1" x14ac:dyDescent="0.2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2.75" customHeight="1" x14ac:dyDescent="0.2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2.75" customHeight="1" x14ac:dyDescent="0.2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2.75" customHeight="1" x14ac:dyDescent="0.2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2.75" customHeight="1" x14ac:dyDescent="0.2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2.75" customHeight="1" x14ac:dyDescent="0.2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2.75" customHeight="1" x14ac:dyDescent="0.2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2.75" customHeight="1" x14ac:dyDescent="0.2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2.75" customHeight="1" x14ac:dyDescent="0.2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2.75" customHeight="1" x14ac:dyDescent="0.2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2.75" customHeight="1" x14ac:dyDescent="0.2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2.75" customHeight="1" x14ac:dyDescent="0.2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2.75" customHeight="1" x14ac:dyDescent="0.2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2.75" customHeight="1" x14ac:dyDescent="0.2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2.75" customHeight="1" x14ac:dyDescent="0.2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2.75" customHeight="1" x14ac:dyDescent="0.2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2.75" customHeight="1" x14ac:dyDescent="0.2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2.75" customHeight="1" x14ac:dyDescent="0.2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2.75" customHeight="1" x14ac:dyDescent="0.2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2.75" customHeight="1" x14ac:dyDescent="0.2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2.75" customHeight="1" x14ac:dyDescent="0.2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2.75" customHeight="1" x14ac:dyDescent="0.2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2.75" customHeight="1" x14ac:dyDescent="0.2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2.75" customHeight="1" x14ac:dyDescent="0.2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2.75" customHeight="1" x14ac:dyDescent="0.2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2.75" customHeight="1" x14ac:dyDescent="0.2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2.75" customHeight="1" x14ac:dyDescent="0.2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ht="12.75" customHeight="1" x14ac:dyDescent="0.2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ht="12.75" customHeight="1" x14ac:dyDescent="0.2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ht="12.75" customHeight="1" x14ac:dyDescent="0.2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row r="1000" spans="1:26" ht="12.75" customHeight="1" x14ac:dyDescent="0.2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row>
  </sheetData>
  <mergeCells count="37">
    <mergeCell ref="D8:I8"/>
    <mergeCell ref="J8:J10"/>
    <mergeCell ref="D9:F9"/>
    <mergeCell ref="G9:I9"/>
    <mergeCell ref="A2:I2"/>
    <mergeCell ref="A4:K5"/>
    <mergeCell ref="A6:A10"/>
    <mergeCell ref="B6:K6"/>
    <mergeCell ref="D7:I7"/>
    <mergeCell ref="B8:B10"/>
    <mergeCell ref="C8:C10"/>
    <mergeCell ref="K8:K10"/>
    <mergeCell ref="A24:K24"/>
    <mergeCell ref="J25:K25"/>
    <mergeCell ref="A28:K28"/>
    <mergeCell ref="D29:F29"/>
    <mergeCell ref="G29:I29"/>
    <mergeCell ref="K29:L29"/>
    <mergeCell ref="B29:C29"/>
    <mergeCell ref="B30:C30"/>
    <mergeCell ref="B31:C31"/>
    <mergeCell ref="B32:C32"/>
    <mergeCell ref="B33:C33"/>
    <mergeCell ref="B38:C38"/>
    <mergeCell ref="B39:C39"/>
    <mergeCell ref="B50:I50"/>
    <mergeCell ref="B51:I51"/>
    <mergeCell ref="H55:I55"/>
    <mergeCell ref="J55:K55"/>
    <mergeCell ref="B59:F59"/>
    <mergeCell ref="B40:C40"/>
    <mergeCell ref="B41:C41"/>
    <mergeCell ref="B44:C44"/>
    <mergeCell ref="B45:C45"/>
    <mergeCell ref="B46:C46"/>
    <mergeCell ref="B47:C47"/>
    <mergeCell ref="B48:C48"/>
  </mergeCells>
  <pageMargins left="0.7" right="0.7" top="0.75" bottom="0.75" header="0.3" footer="0.3"/>
  <pageSetup paperSize="5" scale="52" fitToHeight="0" orientation="landscape"/>
  <rowBreaks count="1" manualBreakCount="1">
    <brk id="26"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4"/>
  <sheetViews>
    <sheetView zoomScale="80" zoomScaleNormal="80" workbookViewId="0"/>
  </sheetViews>
  <sheetFormatPr defaultColWidth="14.453125" defaultRowHeight="15" customHeight="1" x14ac:dyDescent="0.25"/>
  <cols>
    <col min="1" max="1" width="9.1796875" customWidth="1"/>
    <col min="2" max="2" width="50.453125" customWidth="1"/>
    <col min="3" max="3" width="7.1796875" customWidth="1"/>
    <col min="4" max="4" width="18.453125" customWidth="1"/>
    <col min="5" max="5" width="15.453125" customWidth="1"/>
    <col min="6" max="6" width="18.453125" customWidth="1"/>
    <col min="7" max="7" width="16.453125" customWidth="1"/>
    <col min="8" max="8" width="54.81640625" customWidth="1"/>
    <col min="9" max="26" width="9.1796875" customWidth="1"/>
  </cols>
  <sheetData>
    <row r="1" spans="1:26" ht="20.25" customHeight="1" x14ac:dyDescent="0.25">
      <c r="A1" s="42" t="s">
        <v>180</v>
      </c>
      <c r="B1" s="42"/>
      <c r="C1" s="42"/>
      <c r="D1" s="42"/>
      <c r="E1" s="42"/>
      <c r="F1" s="42"/>
      <c r="G1" s="42"/>
      <c r="H1" s="43"/>
      <c r="I1" s="43"/>
      <c r="J1" s="43"/>
      <c r="K1" s="43"/>
      <c r="L1" s="43"/>
      <c r="M1" s="43"/>
      <c r="N1" s="43"/>
      <c r="O1" s="43"/>
      <c r="P1" s="43"/>
      <c r="Q1" s="43"/>
      <c r="R1" s="43"/>
      <c r="S1" s="43"/>
      <c r="T1" s="43"/>
      <c r="U1" s="43"/>
      <c r="V1" s="43"/>
      <c r="W1" s="43"/>
      <c r="X1" s="43"/>
      <c r="Y1" s="43"/>
      <c r="Z1" s="43"/>
    </row>
    <row r="2" spans="1:26" ht="20.25" customHeight="1" x14ac:dyDescent="0.25">
      <c r="A2" s="233" t="str">
        <f>'Institution ID'!C3</f>
        <v>Christopher Newport University</v>
      </c>
      <c r="B2" s="212"/>
      <c r="C2" s="212"/>
      <c r="D2" s="212"/>
      <c r="E2" s="212"/>
      <c r="F2" s="212"/>
      <c r="G2" s="212"/>
      <c r="H2" s="43"/>
      <c r="I2" s="43"/>
      <c r="J2" s="43"/>
      <c r="K2" s="43"/>
      <c r="L2" s="43"/>
      <c r="M2" s="43"/>
      <c r="N2" s="43"/>
      <c r="O2" s="43"/>
      <c r="P2" s="43"/>
      <c r="Q2" s="43"/>
      <c r="R2" s="43"/>
      <c r="S2" s="43"/>
      <c r="T2" s="43"/>
      <c r="U2" s="43"/>
      <c r="V2" s="43"/>
      <c r="W2" s="43"/>
      <c r="X2" s="43"/>
      <c r="Y2" s="43"/>
      <c r="Z2" s="43"/>
    </row>
    <row r="3" spans="1:26" ht="30" customHeight="1" x14ac:dyDescent="0.25">
      <c r="A3" s="276" t="s">
        <v>181</v>
      </c>
      <c r="B3" s="212"/>
      <c r="C3" s="212"/>
      <c r="D3" s="212"/>
      <c r="E3" s="212"/>
      <c r="F3" s="212"/>
      <c r="G3" s="212"/>
      <c r="H3" s="212"/>
      <c r="I3" s="131"/>
      <c r="J3" s="131"/>
      <c r="K3" s="131"/>
      <c r="L3" s="131"/>
      <c r="M3" s="131"/>
      <c r="N3" s="131"/>
      <c r="O3" s="131"/>
      <c r="P3" s="131"/>
      <c r="Q3" s="131"/>
      <c r="R3" s="131"/>
      <c r="S3" s="131"/>
      <c r="T3" s="131"/>
      <c r="U3" s="131"/>
      <c r="V3" s="131"/>
      <c r="W3" s="131"/>
      <c r="X3" s="131"/>
      <c r="Y3" s="131"/>
      <c r="Z3" s="131"/>
    </row>
    <row r="4" spans="1:26" ht="60.75" customHeight="1" x14ac:dyDescent="0.25">
      <c r="A4" s="220"/>
      <c r="B4" s="220"/>
      <c r="C4" s="220"/>
      <c r="D4" s="220"/>
      <c r="E4" s="220"/>
      <c r="F4" s="220"/>
      <c r="G4" s="220"/>
      <c r="H4" s="220"/>
      <c r="I4" s="131"/>
      <c r="J4" s="131"/>
      <c r="K4" s="131"/>
      <c r="L4" s="131"/>
      <c r="M4" s="131"/>
      <c r="N4" s="131"/>
      <c r="O4" s="131"/>
      <c r="P4" s="131"/>
      <c r="Q4" s="131"/>
      <c r="R4" s="131"/>
      <c r="S4" s="131"/>
      <c r="T4" s="131"/>
      <c r="U4" s="131"/>
      <c r="V4" s="131"/>
      <c r="W4" s="131"/>
      <c r="X4" s="131"/>
      <c r="Y4" s="131"/>
      <c r="Z4" s="131"/>
    </row>
    <row r="5" spans="1:26" ht="20.25" customHeight="1" x14ac:dyDescent="0.35">
      <c r="A5" s="277" t="s">
        <v>117</v>
      </c>
      <c r="B5" s="278" t="s">
        <v>182</v>
      </c>
      <c r="C5" s="216"/>
      <c r="D5" s="216"/>
      <c r="E5" s="216"/>
      <c r="F5" s="216"/>
      <c r="G5" s="261"/>
      <c r="H5" s="279" t="s">
        <v>183</v>
      </c>
      <c r="I5" s="132"/>
      <c r="J5" s="132"/>
      <c r="K5" s="132"/>
      <c r="L5" s="132"/>
      <c r="M5" s="132"/>
      <c r="N5" s="132"/>
      <c r="O5" s="132"/>
      <c r="P5" s="132"/>
      <c r="Q5" s="132"/>
      <c r="R5" s="132"/>
      <c r="S5" s="132"/>
      <c r="T5" s="132"/>
      <c r="U5" s="132"/>
      <c r="V5" s="132"/>
      <c r="W5" s="132"/>
      <c r="X5" s="132"/>
      <c r="Y5" s="132"/>
      <c r="Z5" s="132"/>
    </row>
    <row r="6" spans="1:26" ht="20.25" customHeight="1" x14ac:dyDescent="0.35">
      <c r="A6" s="263"/>
      <c r="B6" s="133"/>
      <c r="C6" s="134"/>
      <c r="D6" s="278" t="s">
        <v>119</v>
      </c>
      <c r="E6" s="216"/>
      <c r="F6" s="216"/>
      <c r="G6" s="261"/>
      <c r="H6" s="263"/>
      <c r="I6" s="132"/>
      <c r="J6" s="132"/>
      <c r="K6" s="132"/>
      <c r="L6" s="132"/>
      <c r="M6" s="132"/>
      <c r="N6" s="132"/>
      <c r="O6" s="132"/>
      <c r="P6" s="132"/>
      <c r="Q6" s="132"/>
      <c r="R6" s="132"/>
      <c r="S6" s="132"/>
      <c r="T6" s="132"/>
      <c r="U6" s="132"/>
      <c r="V6" s="132"/>
      <c r="W6" s="132"/>
      <c r="X6" s="132"/>
      <c r="Y6" s="132"/>
      <c r="Z6" s="132"/>
    </row>
    <row r="7" spans="1:26" ht="20.25" customHeight="1" x14ac:dyDescent="0.35">
      <c r="A7" s="263"/>
      <c r="B7" s="279" t="s">
        <v>184</v>
      </c>
      <c r="C7" s="281" t="s">
        <v>123</v>
      </c>
      <c r="D7" s="282"/>
      <c r="E7" s="216"/>
      <c r="F7" s="216"/>
      <c r="G7" s="261"/>
      <c r="H7" s="263"/>
      <c r="I7" s="132"/>
      <c r="J7" s="132"/>
      <c r="K7" s="132"/>
      <c r="L7" s="132"/>
      <c r="M7" s="132"/>
      <c r="N7" s="132"/>
      <c r="O7" s="132"/>
      <c r="P7" s="132"/>
      <c r="Q7" s="132"/>
      <c r="R7" s="132"/>
      <c r="S7" s="132"/>
      <c r="T7" s="132"/>
      <c r="U7" s="132"/>
      <c r="V7" s="132"/>
      <c r="W7" s="132"/>
      <c r="X7" s="132"/>
      <c r="Y7" s="132"/>
      <c r="Z7" s="132"/>
    </row>
    <row r="8" spans="1:26" ht="20.25" customHeight="1" x14ac:dyDescent="0.35">
      <c r="A8" s="263"/>
      <c r="B8" s="263"/>
      <c r="C8" s="263"/>
      <c r="D8" s="278" t="s">
        <v>126</v>
      </c>
      <c r="E8" s="261"/>
      <c r="F8" s="283" t="s">
        <v>127</v>
      </c>
      <c r="G8" s="261"/>
      <c r="H8" s="263"/>
      <c r="I8" s="132"/>
      <c r="J8" s="132"/>
      <c r="K8" s="132"/>
      <c r="L8" s="132"/>
      <c r="M8" s="132"/>
      <c r="N8" s="132"/>
      <c r="O8" s="132"/>
      <c r="P8" s="132"/>
      <c r="Q8" s="132"/>
      <c r="R8" s="132"/>
      <c r="S8" s="132"/>
      <c r="T8" s="132"/>
      <c r="U8" s="132"/>
      <c r="V8" s="132"/>
      <c r="W8" s="132"/>
      <c r="X8" s="132"/>
      <c r="Y8" s="132"/>
      <c r="Z8" s="132"/>
    </row>
    <row r="9" spans="1:26" ht="42" customHeight="1" x14ac:dyDescent="0.35">
      <c r="A9" s="264"/>
      <c r="B9" s="264"/>
      <c r="C9" s="264"/>
      <c r="D9" s="135" t="s">
        <v>128</v>
      </c>
      <c r="E9" s="136" t="s">
        <v>185</v>
      </c>
      <c r="F9" s="137" t="s">
        <v>128</v>
      </c>
      <c r="G9" s="136" t="s">
        <v>185</v>
      </c>
      <c r="H9" s="280"/>
      <c r="I9" s="132"/>
      <c r="J9" s="132"/>
      <c r="K9" s="132"/>
      <c r="L9" s="132"/>
      <c r="M9" s="132"/>
      <c r="N9" s="132"/>
      <c r="O9" s="132"/>
      <c r="P9" s="132"/>
      <c r="Q9" s="132"/>
      <c r="R9" s="132"/>
      <c r="S9" s="132"/>
      <c r="T9" s="132"/>
      <c r="U9" s="132"/>
      <c r="V9" s="132"/>
      <c r="W9" s="132"/>
      <c r="X9" s="132"/>
      <c r="Y9" s="132"/>
      <c r="Z9" s="132"/>
    </row>
    <row r="10" spans="1:26" ht="78" customHeight="1" x14ac:dyDescent="0.25">
      <c r="A10" s="138">
        <v>1</v>
      </c>
      <c r="B10" s="139" t="s">
        <v>186</v>
      </c>
      <c r="C10" s="140" t="s">
        <v>132</v>
      </c>
      <c r="D10" s="141">
        <f>E10+'3-Academic-Financial'!D11</f>
        <v>1101400</v>
      </c>
      <c r="E10" s="142">
        <v>1001400</v>
      </c>
      <c r="F10" s="143">
        <f>G10+'3-Academic-Financial'!G11</f>
        <v>2102800</v>
      </c>
      <c r="G10" s="141">
        <v>2002800</v>
      </c>
      <c r="H10" s="86" t="s">
        <v>187</v>
      </c>
      <c r="I10" s="43"/>
      <c r="J10" s="43"/>
      <c r="K10" s="43"/>
      <c r="L10" s="43"/>
      <c r="M10" s="43"/>
      <c r="N10" s="43"/>
      <c r="O10" s="43"/>
      <c r="P10" s="43"/>
      <c r="Q10" s="43"/>
      <c r="R10" s="43"/>
      <c r="S10" s="43"/>
      <c r="T10" s="43"/>
      <c r="U10" s="43"/>
      <c r="V10" s="43"/>
      <c r="W10" s="43"/>
      <c r="X10" s="43"/>
      <c r="Y10" s="43"/>
      <c r="Z10" s="43"/>
    </row>
    <row r="11" spans="1:26" ht="78" customHeight="1" x14ac:dyDescent="0.25">
      <c r="A11" s="144">
        <v>2</v>
      </c>
      <c r="B11" s="145" t="s">
        <v>188</v>
      </c>
      <c r="C11" s="146" t="s">
        <v>143</v>
      </c>
      <c r="D11" s="141">
        <f>'3-Academic-Financial'!D12+'3-Academic-Financial'!D13+'3-Academic-Financial'!D46+78500</f>
        <v>1017573</v>
      </c>
      <c r="E11" s="142">
        <v>605300</v>
      </c>
      <c r="F11" s="143">
        <f>'3-Academic-Financial'!G12+'3-Academic-Financial'!G13+'3-Academic-Financial'!G46+270200</f>
        <v>1184000</v>
      </c>
      <c r="G11" s="141">
        <v>722200</v>
      </c>
      <c r="H11" s="86" t="s">
        <v>189</v>
      </c>
      <c r="I11" s="43"/>
      <c r="J11" s="43"/>
      <c r="K11" s="43"/>
      <c r="L11" s="43"/>
      <c r="M11" s="43"/>
      <c r="N11" s="43"/>
      <c r="O11" s="43"/>
      <c r="P11" s="43"/>
      <c r="Q11" s="43"/>
      <c r="R11" s="43"/>
      <c r="S11" s="43"/>
      <c r="T11" s="43"/>
      <c r="U11" s="43"/>
      <c r="V11" s="43"/>
      <c r="W11" s="43"/>
      <c r="X11" s="43"/>
      <c r="Y11" s="43"/>
      <c r="Z11" s="43"/>
    </row>
    <row r="12" spans="1:26" ht="78" customHeight="1" x14ac:dyDescent="0.25">
      <c r="A12" s="144">
        <v>5</v>
      </c>
      <c r="B12" s="145" t="s">
        <v>142</v>
      </c>
      <c r="C12" s="146" t="s">
        <v>143</v>
      </c>
      <c r="D12" s="147">
        <f>E12+'3-Academic-Financial'!D14</f>
        <v>567000</v>
      </c>
      <c r="E12" s="148">
        <v>499000</v>
      </c>
      <c r="F12" s="149">
        <f>G12+'3-Academic-Financial'!G14</f>
        <v>700500</v>
      </c>
      <c r="G12" s="147">
        <v>632500</v>
      </c>
      <c r="H12" s="86" t="s">
        <v>144</v>
      </c>
      <c r="I12" s="43"/>
      <c r="J12" s="43"/>
      <c r="K12" s="43"/>
      <c r="L12" s="43"/>
      <c r="M12" s="43"/>
      <c r="N12" s="43"/>
      <c r="O12" s="43"/>
      <c r="P12" s="43"/>
      <c r="Q12" s="43"/>
      <c r="R12" s="43"/>
      <c r="S12" s="43"/>
      <c r="T12" s="43"/>
      <c r="U12" s="43"/>
      <c r="V12" s="43"/>
      <c r="W12" s="43"/>
      <c r="X12" s="43"/>
      <c r="Y12" s="43"/>
      <c r="Z12" s="43"/>
    </row>
    <row r="13" spans="1:26" ht="87.5" x14ac:dyDescent="0.25">
      <c r="A13" s="144">
        <v>6</v>
      </c>
      <c r="B13" s="145" t="s">
        <v>145</v>
      </c>
      <c r="C13" s="146" t="s">
        <v>143</v>
      </c>
      <c r="D13" s="150">
        <f>E13+'3-Academic-Financial'!D15</f>
        <v>278700</v>
      </c>
      <c r="E13" s="151">
        <v>213700</v>
      </c>
      <c r="F13" s="152">
        <f>G13+'3-Academic-Financial'!G15</f>
        <v>380700</v>
      </c>
      <c r="G13" s="150">
        <v>315700</v>
      </c>
      <c r="H13" s="86" t="s">
        <v>146</v>
      </c>
      <c r="I13" s="43"/>
      <c r="J13" s="43"/>
      <c r="K13" s="43"/>
      <c r="L13" s="43"/>
      <c r="M13" s="43"/>
      <c r="N13" s="43"/>
      <c r="O13" s="43"/>
      <c r="P13" s="43"/>
      <c r="Q13" s="43"/>
      <c r="R13" s="43"/>
      <c r="S13" s="43"/>
      <c r="T13" s="43"/>
      <c r="U13" s="43"/>
      <c r="V13" s="43"/>
      <c r="W13" s="43"/>
      <c r="X13" s="43"/>
      <c r="Y13" s="43"/>
      <c r="Z13" s="43"/>
    </row>
    <row r="14" spans="1:26" ht="78" customHeight="1" x14ac:dyDescent="0.25">
      <c r="A14" s="144">
        <v>7</v>
      </c>
      <c r="B14" s="153" t="s">
        <v>190</v>
      </c>
      <c r="C14" s="146">
        <v>3</v>
      </c>
      <c r="D14" s="154">
        <f t="shared" ref="D14:D15" si="0">E14</f>
        <v>682400</v>
      </c>
      <c r="E14" s="155">
        <v>682400</v>
      </c>
      <c r="F14" s="156">
        <f t="shared" ref="F14:F15" si="1">G14</f>
        <v>682400</v>
      </c>
      <c r="G14" s="154">
        <v>682400</v>
      </c>
      <c r="H14" s="86" t="s">
        <v>191</v>
      </c>
      <c r="I14" s="43"/>
      <c r="J14" s="43"/>
      <c r="K14" s="43"/>
      <c r="L14" s="43"/>
      <c r="M14" s="43"/>
      <c r="N14" s="43"/>
      <c r="O14" s="43"/>
      <c r="P14" s="43"/>
      <c r="Q14" s="43"/>
      <c r="R14" s="43"/>
      <c r="S14" s="43"/>
      <c r="T14" s="43"/>
      <c r="U14" s="43"/>
      <c r="V14" s="43"/>
      <c r="W14" s="43"/>
      <c r="X14" s="43"/>
      <c r="Y14" s="43"/>
      <c r="Z14" s="43"/>
    </row>
    <row r="15" spans="1:26" ht="162.5" x14ac:dyDescent="0.25">
      <c r="A15" s="144">
        <v>8</v>
      </c>
      <c r="B15" s="153" t="s">
        <v>192</v>
      </c>
      <c r="C15" s="146">
        <v>3</v>
      </c>
      <c r="D15" s="154">
        <f t="shared" si="0"/>
        <v>665600</v>
      </c>
      <c r="E15" s="155">
        <v>665600</v>
      </c>
      <c r="F15" s="156">
        <f t="shared" si="1"/>
        <v>665600</v>
      </c>
      <c r="G15" s="154">
        <v>665600</v>
      </c>
      <c r="H15" s="86" t="s">
        <v>193</v>
      </c>
      <c r="I15" s="43"/>
      <c r="J15" s="43"/>
      <c r="K15" s="43"/>
      <c r="L15" s="43"/>
      <c r="M15" s="43"/>
      <c r="N15" s="43"/>
      <c r="O15" s="43"/>
      <c r="P15" s="43"/>
      <c r="Q15" s="43"/>
      <c r="R15" s="43"/>
      <c r="S15" s="43"/>
      <c r="T15" s="43"/>
      <c r="U15" s="43"/>
      <c r="V15" s="43"/>
      <c r="W15" s="43"/>
      <c r="X15" s="43"/>
      <c r="Y15" s="43"/>
      <c r="Z15" s="43"/>
    </row>
    <row r="16" spans="1:26" ht="162.5" x14ac:dyDescent="0.25">
      <c r="A16" s="144">
        <v>10</v>
      </c>
      <c r="B16" s="145" t="s">
        <v>194</v>
      </c>
      <c r="C16" s="146">
        <v>2</v>
      </c>
      <c r="D16" s="157">
        <v>0</v>
      </c>
      <c r="E16" s="151">
        <v>0</v>
      </c>
      <c r="F16" s="158">
        <f>G16+'3-Academic-Financial'!G41</f>
        <v>800000</v>
      </c>
      <c r="G16" s="157">
        <v>488000</v>
      </c>
      <c r="H16" s="86" t="s">
        <v>195</v>
      </c>
      <c r="I16" s="43"/>
      <c r="J16" s="43"/>
      <c r="K16" s="43"/>
      <c r="L16" s="43"/>
      <c r="M16" s="43"/>
      <c r="N16" s="43"/>
      <c r="O16" s="43"/>
      <c r="P16" s="43"/>
      <c r="Q16" s="43"/>
      <c r="R16" s="43"/>
      <c r="S16" s="43"/>
      <c r="T16" s="43"/>
      <c r="U16" s="43"/>
      <c r="V16" s="43"/>
      <c r="W16" s="43"/>
      <c r="X16" s="43"/>
      <c r="Y16" s="43"/>
      <c r="Z16" s="43"/>
    </row>
    <row r="17" spans="1:26" ht="78" customHeight="1" x14ac:dyDescent="0.25">
      <c r="A17" s="96"/>
      <c r="B17" s="96"/>
      <c r="C17" s="159"/>
      <c r="D17" s="95">
        <f t="shared" ref="D17:G17" si="2">SUM(D10:D16)</f>
        <v>4312673</v>
      </c>
      <c r="E17" s="96">
        <f t="shared" si="2"/>
        <v>3667400</v>
      </c>
      <c r="F17" s="97">
        <f t="shared" si="2"/>
        <v>6516000</v>
      </c>
      <c r="G17" s="96">
        <f t="shared" si="2"/>
        <v>5509200</v>
      </c>
      <c r="H17" s="160"/>
      <c r="I17" s="43"/>
      <c r="J17" s="43"/>
      <c r="K17" s="43"/>
      <c r="L17" s="43"/>
      <c r="M17" s="43"/>
      <c r="N17" s="43"/>
      <c r="O17" s="43"/>
      <c r="P17" s="43"/>
      <c r="Q17" s="43"/>
      <c r="R17" s="43"/>
      <c r="S17" s="43"/>
      <c r="T17" s="43"/>
      <c r="U17" s="43"/>
      <c r="V17" s="43"/>
      <c r="W17" s="43"/>
      <c r="X17" s="43"/>
      <c r="Y17" s="43"/>
      <c r="Z17" s="43"/>
    </row>
    <row r="18" spans="1:26" ht="12.75" customHeight="1" x14ac:dyDescent="0.25">
      <c r="A18" s="43"/>
      <c r="B18" s="275"/>
      <c r="C18" s="212"/>
      <c r="D18" s="212"/>
      <c r="E18" s="212"/>
      <c r="F18" s="43"/>
      <c r="G18" s="43"/>
      <c r="H18" s="161"/>
      <c r="I18" s="43"/>
      <c r="J18" s="43"/>
      <c r="K18" s="43"/>
      <c r="L18" s="43"/>
      <c r="M18" s="43"/>
      <c r="N18" s="43"/>
      <c r="O18" s="43"/>
      <c r="P18" s="43"/>
      <c r="Q18" s="43"/>
      <c r="R18" s="43"/>
      <c r="S18" s="43"/>
      <c r="T18" s="43"/>
      <c r="U18" s="43"/>
      <c r="V18" s="43"/>
      <c r="W18" s="43"/>
      <c r="X18" s="43"/>
      <c r="Y18" s="43"/>
      <c r="Z18" s="43"/>
    </row>
    <row r="19" spans="1:26" ht="12.75" customHeight="1" x14ac:dyDescent="0.2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12.75" customHeight="1" x14ac:dyDescent="0.25">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12.75" customHeight="1" x14ac:dyDescent="0.25">
      <c r="A21" s="43"/>
      <c r="B21" s="43"/>
      <c r="C21" s="43"/>
      <c r="D21" s="54"/>
      <c r="E21" s="43"/>
      <c r="F21" s="43"/>
      <c r="G21" s="43"/>
      <c r="H21" s="43"/>
      <c r="I21" s="43"/>
      <c r="J21" s="43"/>
      <c r="K21" s="43"/>
      <c r="L21" s="43"/>
      <c r="M21" s="43"/>
      <c r="N21" s="43"/>
      <c r="O21" s="43"/>
      <c r="P21" s="43"/>
      <c r="Q21" s="43"/>
      <c r="R21" s="43"/>
      <c r="S21" s="43"/>
      <c r="T21" s="43"/>
      <c r="U21" s="43"/>
      <c r="V21" s="43"/>
      <c r="W21" s="43"/>
      <c r="X21" s="43"/>
      <c r="Y21" s="43"/>
      <c r="Z21" s="43"/>
    </row>
    <row r="22" spans="1:26" ht="12.75" customHeight="1"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12.75" customHeight="1" x14ac:dyDescent="0.2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12.75" customHeight="1" x14ac:dyDescent="0.2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ht="12.75" customHeight="1"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ht="12.75" customHeight="1"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12.75" customHeight="1"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ht="12.75" customHeight="1" x14ac:dyDescent="0.2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ht="12.75" customHeight="1" x14ac:dyDescent="0.2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2.75" customHeight="1" x14ac:dyDescent="0.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2.75" customHeight="1" x14ac:dyDescent="0.2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12.75" customHeight="1" x14ac:dyDescent="0.2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ht="12.75" customHeight="1" x14ac:dyDescent="0.2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2.75" customHeight="1" x14ac:dyDescent="0.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2.75" customHeight="1" x14ac:dyDescent="0.2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2.75" customHeight="1" x14ac:dyDescent="0.2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ht="12.75" customHeight="1" x14ac:dyDescent="0.2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75" customHeight="1" x14ac:dyDescent="0.2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75" customHeight="1" x14ac:dyDescent="0.2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75" customHeight="1" x14ac:dyDescent="0.2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75" customHeight="1" x14ac:dyDescent="0.2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75" customHeight="1" x14ac:dyDescent="0.2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75" customHeight="1" x14ac:dyDescent="0.2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75" customHeight="1" x14ac:dyDescent="0.2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75" customHeight="1" x14ac:dyDescent="0.2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75" customHeight="1" x14ac:dyDescent="0.2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2.75" customHeight="1" x14ac:dyDescent="0.2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ht="12.75" customHeight="1" x14ac:dyDescent="0.2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2.75" customHeight="1" x14ac:dyDescent="0.2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2.75" customHeight="1" x14ac:dyDescent="0.2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2.75" customHeight="1" x14ac:dyDescent="0.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2.75" customHeight="1" x14ac:dyDescent="0.2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2.7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2.75" customHeight="1" x14ac:dyDescent="0.2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2.75" customHeight="1" x14ac:dyDescent="0.2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2.75" customHeight="1" x14ac:dyDescent="0.2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2.75" customHeight="1" x14ac:dyDescent="0.2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2.75" customHeight="1" x14ac:dyDescent="0.2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2.75" customHeight="1" x14ac:dyDescent="0.2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2.75" customHeight="1" x14ac:dyDescent="0.2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2.75" customHeight="1" x14ac:dyDescent="0.2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2.7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2.75" customHeight="1" x14ac:dyDescent="0.2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2.75" customHeight="1" x14ac:dyDescent="0.2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2.75" customHeight="1" x14ac:dyDescent="0.2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2.75" customHeight="1" x14ac:dyDescent="0.2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2.75" customHeight="1" x14ac:dyDescent="0.2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2.75" customHeight="1" x14ac:dyDescent="0.2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2.75" customHeight="1" x14ac:dyDescent="0.2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2.75" customHeight="1" x14ac:dyDescent="0.2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2.75" customHeight="1" x14ac:dyDescent="0.2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2.75" customHeight="1" x14ac:dyDescent="0.2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2.75" customHeight="1" x14ac:dyDescent="0.2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2.75" customHeight="1" x14ac:dyDescent="0.2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2.75" customHeight="1" x14ac:dyDescent="0.2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2.75" customHeight="1" x14ac:dyDescent="0.2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2.75" customHeight="1" x14ac:dyDescent="0.2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2.75" customHeight="1" x14ac:dyDescent="0.2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2.75" customHeight="1" x14ac:dyDescent="0.2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2.75" customHeight="1" x14ac:dyDescent="0.2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2.75" customHeight="1" x14ac:dyDescent="0.2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2.75" customHeight="1" x14ac:dyDescent="0.2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2.75" customHeight="1" x14ac:dyDescent="0.2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2.75" customHeight="1" x14ac:dyDescent="0.2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2.75" customHeight="1" x14ac:dyDescent="0.2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2.75" customHeight="1" x14ac:dyDescent="0.2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2.75" customHeight="1" x14ac:dyDescent="0.2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2.75" customHeight="1" x14ac:dyDescent="0.2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2.75" customHeight="1" x14ac:dyDescent="0.2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2.75" customHeight="1" x14ac:dyDescent="0.2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2.75" customHeight="1" x14ac:dyDescent="0.2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2.75" customHeight="1" x14ac:dyDescent="0.2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2.75" customHeight="1" x14ac:dyDescent="0.2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2.75" customHeight="1" x14ac:dyDescent="0.2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2.75" customHeight="1" x14ac:dyDescent="0.2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2.75" customHeight="1" x14ac:dyDescent="0.2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2.75" customHeight="1" x14ac:dyDescent="0.2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2.75" customHeight="1" x14ac:dyDescent="0.2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2.75" customHeight="1" x14ac:dyDescent="0.2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2.75" customHeight="1" x14ac:dyDescent="0.2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2.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2.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2.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2.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2.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2.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2.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2.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2.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2.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2.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2.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2.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2.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2.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2.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2.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2.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2.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2.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2.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2.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2.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2.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2.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2.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2.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2.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2.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2.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2.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2.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2.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2.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2.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2.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2.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2.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2.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2.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2.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2.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2.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2.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2.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2.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2.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2.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2.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2.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2.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2.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2.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2.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2.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2.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2.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2.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2.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2.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2.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2.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2.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2.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2.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2.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2.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2.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2.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2.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2.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2.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2.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2.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2.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2.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2.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2.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2.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2.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2.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2.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2.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2.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2.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2.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2.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2.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2.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2.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2.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2.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2.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2.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2.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2.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2.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2.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2.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2.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2.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2.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2.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2.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2.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2.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2.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2.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2.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2.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2.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2.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2.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2.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2.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2.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2.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2.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2.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2.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2.75" customHeight="1" x14ac:dyDescent="0.2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2.75" customHeight="1" x14ac:dyDescent="0.2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2.75" customHeight="1" x14ac:dyDescent="0.2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2.75" customHeight="1" x14ac:dyDescent="0.2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2.75" customHeight="1" x14ac:dyDescent="0.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2.75" customHeight="1" x14ac:dyDescent="0.2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2.75" customHeight="1" x14ac:dyDescent="0.2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2.75" customHeight="1" x14ac:dyDescent="0.2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2.75" customHeight="1" x14ac:dyDescent="0.2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2.75" customHeight="1" x14ac:dyDescent="0.2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2.75" customHeight="1" x14ac:dyDescent="0.2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2.75" customHeight="1" x14ac:dyDescent="0.2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2.75" customHeight="1" x14ac:dyDescent="0.2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2.75" customHeight="1" x14ac:dyDescent="0.2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2.75" customHeight="1" x14ac:dyDescent="0.2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2.75" customHeight="1" x14ac:dyDescent="0.2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2.75" customHeight="1" x14ac:dyDescent="0.2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2.75" customHeight="1" x14ac:dyDescent="0.2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2.75" customHeight="1" x14ac:dyDescent="0.2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2.75" customHeight="1" x14ac:dyDescent="0.2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2.75" customHeight="1" x14ac:dyDescent="0.2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2.75" customHeight="1" x14ac:dyDescent="0.2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2.75" customHeight="1" x14ac:dyDescent="0.2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2.75" customHeight="1" x14ac:dyDescent="0.2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2.75" customHeight="1" x14ac:dyDescent="0.2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2.75" customHeight="1" x14ac:dyDescent="0.2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2.75" customHeight="1" x14ac:dyDescent="0.2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2.75" customHeight="1" x14ac:dyDescent="0.2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2.75" customHeight="1" x14ac:dyDescent="0.2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2.75" customHeight="1" x14ac:dyDescent="0.2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2.75" customHeight="1" x14ac:dyDescent="0.2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2.75" customHeight="1" x14ac:dyDescent="0.2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2.75" customHeight="1" x14ac:dyDescent="0.2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2.75" customHeight="1" x14ac:dyDescent="0.2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2.75" customHeight="1" x14ac:dyDescent="0.2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2.75" customHeight="1" x14ac:dyDescent="0.2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2.75" customHeight="1" x14ac:dyDescent="0.2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2.75" customHeight="1" x14ac:dyDescent="0.2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2.75" customHeight="1" x14ac:dyDescent="0.2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2.75" customHeight="1"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2.75" customHeight="1"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2.75" customHeight="1"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2.75" customHeight="1"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2.75" customHeight="1"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2.75" customHeight="1"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2.75" customHeight="1"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2.75" customHeight="1"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2.75" customHeight="1"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2.75" customHeight="1"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2.75" customHeight="1"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2.75" customHeight="1"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2.75" customHeight="1"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2.75" customHeight="1"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2.75" customHeight="1" x14ac:dyDescent="0.2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2.75" customHeight="1" x14ac:dyDescent="0.2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2.75" customHeight="1" x14ac:dyDescent="0.2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2.75" customHeight="1" x14ac:dyDescent="0.2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2.75" customHeight="1" x14ac:dyDescent="0.2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2.75" customHeight="1" x14ac:dyDescent="0.2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2.75" customHeight="1" x14ac:dyDescent="0.2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2.75" customHeight="1"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2.75" customHeight="1" x14ac:dyDescent="0.2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2.75" customHeight="1" x14ac:dyDescent="0.2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2.75" customHeight="1" x14ac:dyDescent="0.2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2.75" customHeight="1" x14ac:dyDescent="0.2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2.75" customHeight="1" x14ac:dyDescent="0.2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2.75" customHeight="1" x14ac:dyDescent="0.2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2.75" customHeight="1" x14ac:dyDescent="0.2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2.75" customHeight="1" x14ac:dyDescent="0.2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2.75" customHeight="1" x14ac:dyDescent="0.2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2.75" customHeight="1" x14ac:dyDescent="0.2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2.75" customHeight="1" x14ac:dyDescent="0.2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2.75" customHeight="1"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2.75" customHeight="1" x14ac:dyDescent="0.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2.75" customHeight="1" x14ac:dyDescent="0.2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2.75" customHeight="1" x14ac:dyDescent="0.2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2.75" customHeight="1" x14ac:dyDescent="0.2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2.75" customHeight="1"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2.75" customHeight="1" x14ac:dyDescent="0.2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2.75" customHeight="1"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2.75" customHeight="1" x14ac:dyDescent="0.2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2.75" customHeight="1" x14ac:dyDescent="0.2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2.75" customHeight="1" x14ac:dyDescent="0.2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2.75" customHeight="1" x14ac:dyDescent="0.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2.75" customHeight="1" x14ac:dyDescent="0.2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2.75" customHeight="1" x14ac:dyDescent="0.2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2.75" customHeight="1" x14ac:dyDescent="0.2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2.75" customHeight="1" x14ac:dyDescent="0.2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2.75" customHeight="1" x14ac:dyDescent="0.2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2.75" customHeight="1" x14ac:dyDescent="0.2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2.75" customHeight="1" x14ac:dyDescent="0.2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2.75" customHeight="1" x14ac:dyDescent="0.2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2.75" customHeight="1" x14ac:dyDescent="0.2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2.75" customHeight="1" x14ac:dyDescent="0.2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2.75" customHeight="1"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2.75" customHeight="1" x14ac:dyDescent="0.2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2.75" customHeight="1" x14ac:dyDescent="0.2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2.75" customHeight="1" x14ac:dyDescent="0.2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2.75" customHeight="1"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2.75" customHeight="1" x14ac:dyDescent="0.2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2.75" customHeight="1" x14ac:dyDescent="0.2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2.75" customHeight="1" x14ac:dyDescent="0.2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2.75" customHeight="1" x14ac:dyDescent="0.2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2.75" customHeight="1" x14ac:dyDescent="0.2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2.75" customHeight="1" x14ac:dyDescent="0.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2.75" customHeight="1" x14ac:dyDescent="0.2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2.75" customHeight="1" x14ac:dyDescent="0.2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2.75" customHeight="1" x14ac:dyDescent="0.2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2.75" customHeight="1" x14ac:dyDescent="0.2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2.75" customHeight="1" x14ac:dyDescent="0.2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2.75" customHeight="1" x14ac:dyDescent="0.2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2.75" customHeight="1" x14ac:dyDescent="0.2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2.75" customHeight="1" x14ac:dyDescent="0.2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2.75" customHeight="1" x14ac:dyDescent="0.2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2.75" customHeight="1" x14ac:dyDescent="0.2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2.75" customHeight="1" x14ac:dyDescent="0.2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2.75" customHeight="1" x14ac:dyDescent="0.2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2.75" customHeight="1"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2.75" customHeight="1" x14ac:dyDescent="0.2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2.75" customHeight="1" x14ac:dyDescent="0.2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2.75" customHeight="1" x14ac:dyDescent="0.2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2.75" customHeight="1" x14ac:dyDescent="0.2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2.75" customHeight="1" x14ac:dyDescent="0.2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2.75" customHeight="1" x14ac:dyDescent="0.2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2.75" customHeight="1" x14ac:dyDescent="0.2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2.75" customHeight="1" x14ac:dyDescent="0.25">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2.75" customHeight="1" x14ac:dyDescent="0.25">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2.75" customHeight="1" x14ac:dyDescent="0.25">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2.75" customHeight="1" x14ac:dyDescent="0.25">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2.75" customHeight="1" x14ac:dyDescent="0.25">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2.75" customHeight="1" x14ac:dyDescent="0.25">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2.75" customHeight="1" x14ac:dyDescent="0.25">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2.75" customHeight="1" x14ac:dyDescent="0.25">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2.75" customHeight="1" x14ac:dyDescent="0.25">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2.75" customHeight="1" x14ac:dyDescent="0.2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2.75" customHeight="1" x14ac:dyDescent="0.25">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2.75" customHeight="1" x14ac:dyDescent="0.2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2.75" customHeight="1" x14ac:dyDescent="0.25">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2.75" customHeight="1" x14ac:dyDescent="0.25">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2.75" customHeight="1" x14ac:dyDescent="0.25">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2.75" customHeight="1" x14ac:dyDescent="0.25">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2.75" customHeight="1" x14ac:dyDescent="0.25">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2.75" customHeight="1" x14ac:dyDescent="0.25">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2.75" customHeight="1" x14ac:dyDescent="0.2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2.75" customHeight="1" x14ac:dyDescent="0.2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2.75" customHeight="1" x14ac:dyDescent="0.25">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2.75" customHeight="1" x14ac:dyDescent="0.25">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2.75" customHeight="1" x14ac:dyDescent="0.25">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2.75" customHeight="1" x14ac:dyDescent="0.25">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2.75" customHeight="1" x14ac:dyDescent="0.25">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2.75" customHeight="1" x14ac:dyDescent="0.25">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2.75" customHeight="1" x14ac:dyDescent="0.25">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2.75" customHeight="1" x14ac:dyDescent="0.25">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2.75" customHeight="1" x14ac:dyDescent="0.25">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2.75" customHeight="1" x14ac:dyDescent="0.2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2.75" customHeight="1" x14ac:dyDescent="0.2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2.75" customHeight="1" x14ac:dyDescent="0.25">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2.75" customHeight="1" x14ac:dyDescent="0.25">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2.75" customHeight="1" x14ac:dyDescent="0.25">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2.75" customHeight="1" x14ac:dyDescent="0.25">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2.75" customHeight="1" x14ac:dyDescent="0.25">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2.75" customHeight="1" x14ac:dyDescent="0.25">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2.75" customHeight="1" x14ac:dyDescent="0.25">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2.75" customHeight="1" x14ac:dyDescent="0.25">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2.75" customHeight="1" x14ac:dyDescent="0.2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2.75" customHeight="1" x14ac:dyDescent="0.25">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2.75" customHeight="1" x14ac:dyDescent="0.2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2.75" customHeight="1" x14ac:dyDescent="0.2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2.75" customHeight="1" x14ac:dyDescent="0.25">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2.75" customHeight="1" x14ac:dyDescent="0.25">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2.75" customHeight="1" x14ac:dyDescent="0.25">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2.75" customHeight="1" x14ac:dyDescent="0.25">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2.75" customHeight="1" x14ac:dyDescent="0.25">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2.75" customHeight="1" x14ac:dyDescent="0.25">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2.75" customHeight="1" x14ac:dyDescent="0.2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2.75" customHeight="1" x14ac:dyDescent="0.25">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2.75" customHeight="1" x14ac:dyDescent="0.25">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2.75" customHeight="1" x14ac:dyDescent="0.25">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2.75" customHeight="1" x14ac:dyDescent="0.25">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2.75" customHeight="1" x14ac:dyDescent="0.25">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2.75" customHeight="1" x14ac:dyDescent="0.25">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2.75" customHeight="1" x14ac:dyDescent="0.25">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2.75" customHeight="1" x14ac:dyDescent="0.25">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2.75" customHeight="1" x14ac:dyDescent="0.25">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2.75" customHeight="1" x14ac:dyDescent="0.2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2.75" customHeight="1" x14ac:dyDescent="0.25">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2.75" customHeight="1" x14ac:dyDescent="0.25">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2.75" customHeight="1" x14ac:dyDescent="0.2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2.75" customHeight="1" x14ac:dyDescent="0.25">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2.75" customHeight="1" x14ac:dyDescent="0.25">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2.75" customHeight="1" x14ac:dyDescent="0.25">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2.75" customHeight="1" x14ac:dyDescent="0.25">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2.75" customHeight="1" x14ac:dyDescent="0.25">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2.75" customHeight="1" x14ac:dyDescent="0.25">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2.75" customHeight="1" x14ac:dyDescent="0.2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2.75" customHeight="1" x14ac:dyDescent="0.25">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2.75" customHeight="1" x14ac:dyDescent="0.25">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2.75" customHeight="1" x14ac:dyDescent="0.25">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2.75" customHeight="1" x14ac:dyDescent="0.25">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2.75" customHeight="1" x14ac:dyDescent="0.25">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2.75" customHeight="1" x14ac:dyDescent="0.25">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2.75" customHeight="1" x14ac:dyDescent="0.25">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2.75" customHeight="1" x14ac:dyDescent="0.2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2.75" customHeight="1" x14ac:dyDescent="0.2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2.75" customHeight="1" x14ac:dyDescent="0.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2.75" customHeight="1" x14ac:dyDescent="0.25">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2.75" customHeight="1" x14ac:dyDescent="0.25">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2.75" customHeight="1" x14ac:dyDescent="0.25">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2.75" customHeight="1" x14ac:dyDescent="0.25">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2.75" customHeight="1" x14ac:dyDescent="0.25">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2.75" customHeight="1" x14ac:dyDescent="0.25">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2.75" customHeight="1" x14ac:dyDescent="0.25">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2.75" customHeight="1" x14ac:dyDescent="0.25">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2.75" customHeight="1" x14ac:dyDescent="0.25">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2.75" customHeight="1" x14ac:dyDescent="0.2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2.75" customHeight="1" x14ac:dyDescent="0.25">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2.75" customHeight="1" x14ac:dyDescent="0.25">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2.75" customHeight="1" x14ac:dyDescent="0.25">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2.75" customHeight="1" x14ac:dyDescent="0.25">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2.75" customHeight="1" x14ac:dyDescent="0.25">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2.75" customHeight="1" x14ac:dyDescent="0.25">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2.75" customHeight="1" x14ac:dyDescent="0.25">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2.75" customHeight="1" x14ac:dyDescent="0.25">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2.75" customHeight="1" x14ac:dyDescent="0.25">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2.75" customHeight="1" x14ac:dyDescent="0.2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2.75" customHeight="1" x14ac:dyDescent="0.25">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2.75" customHeight="1" x14ac:dyDescent="0.25">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2.75" customHeight="1" x14ac:dyDescent="0.25">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2.75" customHeight="1" x14ac:dyDescent="0.25">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2.75" customHeight="1" x14ac:dyDescent="0.25">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2.75" customHeight="1" x14ac:dyDescent="0.25">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2.75" customHeight="1" x14ac:dyDescent="0.25">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2.75" customHeight="1" x14ac:dyDescent="0.25">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2.75" customHeight="1" x14ac:dyDescent="0.25">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2.75" customHeight="1" x14ac:dyDescent="0.2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2.75" customHeight="1" x14ac:dyDescent="0.25">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2.75" customHeight="1" x14ac:dyDescent="0.25">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2.75" customHeight="1" x14ac:dyDescent="0.25">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2.75" customHeight="1" x14ac:dyDescent="0.25">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2.75" customHeight="1" x14ac:dyDescent="0.25">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2.75" customHeight="1" x14ac:dyDescent="0.25">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2.75" customHeight="1" x14ac:dyDescent="0.25">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2.75" customHeight="1" x14ac:dyDescent="0.25">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2.75" customHeight="1" x14ac:dyDescent="0.25">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2.75" customHeight="1" x14ac:dyDescent="0.2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2.75" customHeight="1" x14ac:dyDescent="0.25">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2.75" customHeight="1" x14ac:dyDescent="0.25">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2.75" customHeight="1" x14ac:dyDescent="0.25">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2.75" customHeight="1" x14ac:dyDescent="0.25">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2.75" customHeight="1" x14ac:dyDescent="0.2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2.75" customHeight="1" x14ac:dyDescent="0.25">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2.75" customHeight="1" x14ac:dyDescent="0.25">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2.75" customHeight="1" x14ac:dyDescent="0.25">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2.75" customHeight="1" x14ac:dyDescent="0.25">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2.75" customHeight="1" x14ac:dyDescent="0.2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2.75" customHeight="1" x14ac:dyDescent="0.25">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2.75" customHeight="1" x14ac:dyDescent="0.25">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2.75" customHeight="1" x14ac:dyDescent="0.25">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2.75" customHeight="1" x14ac:dyDescent="0.25">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2.75" customHeight="1" x14ac:dyDescent="0.25">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2.75" customHeight="1" x14ac:dyDescent="0.25">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2.75" customHeight="1" x14ac:dyDescent="0.25">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2.75" customHeight="1" x14ac:dyDescent="0.25">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2.75" customHeight="1" x14ac:dyDescent="0.25">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2.75" customHeight="1" x14ac:dyDescent="0.2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2.75" customHeight="1" x14ac:dyDescent="0.25">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2.75" customHeight="1" x14ac:dyDescent="0.25">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2.75" customHeight="1" x14ac:dyDescent="0.25">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2.75" customHeight="1" x14ac:dyDescent="0.25">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2.75" customHeight="1" x14ac:dyDescent="0.25">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2.75" customHeight="1" x14ac:dyDescent="0.25">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2.75" customHeight="1" x14ac:dyDescent="0.25">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2.75" customHeight="1" x14ac:dyDescent="0.25">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2.75" customHeight="1" x14ac:dyDescent="0.25">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2.75" customHeight="1" x14ac:dyDescent="0.2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2.75" customHeight="1" x14ac:dyDescent="0.25">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2.75" customHeight="1" x14ac:dyDescent="0.25">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2.75" customHeight="1" x14ac:dyDescent="0.25">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2.75" customHeight="1" x14ac:dyDescent="0.25">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2.75" customHeight="1" x14ac:dyDescent="0.25">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2.75" customHeight="1" x14ac:dyDescent="0.25">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2.75" customHeight="1" x14ac:dyDescent="0.25">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2.75" customHeight="1" x14ac:dyDescent="0.25">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2.75" customHeight="1" x14ac:dyDescent="0.2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2.75" customHeight="1" x14ac:dyDescent="0.2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2.75" customHeight="1" x14ac:dyDescent="0.2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2.75" customHeight="1" x14ac:dyDescent="0.25">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2.75" customHeight="1" x14ac:dyDescent="0.25">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2.75" customHeight="1" x14ac:dyDescent="0.2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2.75" customHeight="1" x14ac:dyDescent="0.2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2.75" customHeight="1" x14ac:dyDescent="0.2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2.75" customHeight="1" x14ac:dyDescent="0.2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2.75" customHeight="1" x14ac:dyDescent="0.2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2.75" customHeight="1" x14ac:dyDescent="0.2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2.75" customHeight="1" x14ac:dyDescent="0.2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2.75" customHeight="1" x14ac:dyDescent="0.2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2.75" customHeight="1" x14ac:dyDescent="0.2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2.75" customHeight="1" x14ac:dyDescent="0.2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2.75" customHeight="1" x14ac:dyDescent="0.2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2.75" customHeight="1" x14ac:dyDescent="0.25">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2.75" customHeight="1" x14ac:dyDescent="0.2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2.75" customHeight="1" x14ac:dyDescent="0.25">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2.75" customHeight="1" x14ac:dyDescent="0.25">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2.75" customHeight="1" x14ac:dyDescent="0.25">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2.75" customHeight="1" x14ac:dyDescent="0.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2.75" customHeight="1" x14ac:dyDescent="0.25">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2.75" customHeight="1" x14ac:dyDescent="0.25">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2.75" customHeight="1" x14ac:dyDescent="0.25">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2.75" customHeight="1" x14ac:dyDescent="0.25">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2.75" customHeight="1" x14ac:dyDescent="0.25">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2.75" customHeight="1" x14ac:dyDescent="0.25">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2.75" customHeight="1" x14ac:dyDescent="0.25">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2.75" customHeight="1" x14ac:dyDescent="0.25">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2.75" customHeight="1" x14ac:dyDescent="0.25">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2.75" customHeight="1" x14ac:dyDescent="0.2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2.75" customHeight="1" x14ac:dyDescent="0.25">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2.75" customHeight="1" x14ac:dyDescent="0.25">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2.75" customHeight="1" x14ac:dyDescent="0.25">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2.75" customHeight="1" x14ac:dyDescent="0.25">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2.75" customHeight="1" x14ac:dyDescent="0.25">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2.75" customHeight="1" x14ac:dyDescent="0.25">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2.75" customHeight="1" x14ac:dyDescent="0.25">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2.75" customHeight="1" x14ac:dyDescent="0.25">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2.75" customHeight="1" x14ac:dyDescent="0.25">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2.75" customHeight="1" x14ac:dyDescent="0.2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2.75" customHeight="1" x14ac:dyDescent="0.25">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2.75" customHeight="1" x14ac:dyDescent="0.25">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2.75" customHeight="1" x14ac:dyDescent="0.25">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2.75" customHeight="1" x14ac:dyDescent="0.25">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2.75" customHeight="1" x14ac:dyDescent="0.25">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2.75" customHeight="1" x14ac:dyDescent="0.25">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2.75" customHeight="1" x14ac:dyDescent="0.25">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2.75" customHeight="1" x14ac:dyDescent="0.25">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2.75" customHeight="1" x14ac:dyDescent="0.25">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2.75" customHeight="1" x14ac:dyDescent="0.2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2.75" customHeight="1" x14ac:dyDescent="0.2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2.75" customHeight="1" x14ac:dyDescent="0.25">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2.75" customHeight="1" x14ac:dyDescent="0.2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2.75" customHeight="1" x14ac:dyDescent="0.25">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2.75" customHeight="1" x14ac:dyDescent="0.2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2.75" customHeight="1" x14ac:dyDescent="0.25">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2.75" customHeight="1" x14ac:dyDescent="0.2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2.75" customHeight="1" x14ac:dyDescent="0.2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2.75" customHeight="1" x14ac:dyDescent="0.2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2.75" customHeight="1" x14ac:dyDescent="0.2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2.75" customHeight="1" x14ac:dyDescent="0.25">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2.75" customHeight="1" x14ac:dyDescent="0.2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2.75" customHeight="1" x14ac:dyDescent="0.25">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2.75" customHeight="1" x14ac:dyDescent="0.25">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2.75" customHeight="1" x14ac:dyDescent="0.25">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2.75" customHeight="1" x14ac:dyDescent="0.25">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2.75" customHeight="1" x14ac:dyDescent="0.25">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2.75" customHeight="1" x14ac:dyDescent="0.25">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2.75" customHeight="1" x14ac:dyDescent="0.25">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2.75" customHeight="1" x14ac:dyDescent="0.2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2.75" customHeight="1" x14ac:dyDescent="0.25">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2.75" customHeight="1" x14ac:dyDescent="0.25">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2.75" customHeight="1" x14ac:dyDescent="0.25">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2.75" customHeight="1" x14ac:dyDescent="0.25">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2.75" customHeight="1" x14ac:dyDescent="0.25">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2.75" customHeight="1" x14ac:dyDescent="0.25">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2.75" customHeight="1" x14ac:dyDescent="0.25">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2.75" customHeight="1" x14ac:dyDescent="0.25">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2.75" customHeight="1" x14ac:dyDescent="0.25">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2.75" customHeight="1" x14ac:dyDescent="0.2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2.75" customHeight="1" x14ac:dyDescent="0.25">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2.75" customHeight="1" x14ac:dyDescent="0.25">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2.75" customHeight="1" x14ac:dyDescent="0.25">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2.75" customHeight="1" x14ac:dyDescent="0.25">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2.75" customHeight="1" x14ac:dyDescent="0.25">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2.75" customHeight="1" x14ac:dyDescent="0.25">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2.75" customHeight="1" x14ac:dyDescent="0.25">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2.75" customHeight="1" x14ac:dyDescent="0.25">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2.75" customHeight="1" x14ac:dyDescent="0.25">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2.75" customHeight="1" x14ac:dyDescent="0.2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2.75" customHeight="1" x14ac:dyDescent="0.25">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2.75" customHeight="1" x14ac:dyDescent="0.25">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2.75" customHeight="1" x14ac:dyDescent="0.25">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2.75" customHeight="1" x14ac:dyDescent="0.25">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2.75" customHeight="1" x14ac:dyDescent="0.2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2.75" customHeight="1" x14ac:dyDescent="0.25">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2.75" customHeight="1" x14ac:dyDescent="0.25">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2.75" customHeight="1" x14ac:dyDescent="0.25">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2.75" customHeight="1" x14ac:dyDescent="0.25">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2.75" customHeight="1" x14ac:dyDescent="0.2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2.75" customHeight="1" x14ac:dyDescent="0.25">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2.75" customHeight="1" x14ac:dyDescent="0.25">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2.75" customHeight="1" x14ac:dyDescent="0.25">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2.75" customHeight="1" x14ac:dyDescent="0.25">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2.75" customHeight="1" x14ac:dyDescent="0.25">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2.75" customHeight="1" x14ac:dyDescent="0.25">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2.75" customHeight="1" x14ac:dyDescent="0.25">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2.75" customHeight="1" x14ac:dyDescent="0.25">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2.75" customHeight="1" x14ac:dyDescent="0.25">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2.75" customHeight="1" x14ac:dyDescent="0.2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2.75" customHeight="1" x14ac:dyDescent="0.25">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2.75" customHeight="1" x14ac:dyDescent="0.25">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2.75" customHeight="1" x14ac:dyDescent="0.25">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2.75" customHeight="1" x14ac:dyDescent="0.25">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2.75" customHeight="1" x14ac:dyDescent="0.25">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2.75" customHeight="1" x14ac:dyDescent="0.2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2.75" customHeight="1" x14ac:dyDescent="0.25">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2.75" customHeight="1" x14ac:dyDescent="0.25">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2.75" customHeight="1" x14ac:dyDescent="0.25">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2.75" customHeight="1" x14ac:dyDescent="0.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2.75" customHeight="1" x14ac:dyDescent="0.25">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2.75" customHeight="1" x14ac:dyDescent="0.25">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2.75" customHeight="1" x14ac:dyDescent="0.2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2.75" customHeight="1" x14ac:dyDescent="0.25">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2.75" customHeight="1" x14ac:dyDescent="0.25">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2.75" customHeight="1" x14ac:dyDescent="0.25">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2.75" customHeight="1" x14ac:dyDescent="0.25">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2.75" customHeight="1" x14ac:dyDescent="0.25">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2.75" customHeight="1" x14ac:dyDescent="0.25">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2.75" customHeight="1" x14ac:dyDescent="0.2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2.75" customHeight="1" x14ac:dyDescent="0.25">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2.75" customHeight="1" x14ac:dyDescent="0.25">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2.75" customHeight="1" x14ac:dyDescent="0.25">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2.75" customHeight="1" x14ac:dyDescent="0.25">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2.75" customHeight="1" x14ac:dyDescent="0.25">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2.75" customHeight="1" x14ac:dyDescent="0.25">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2.75" customHeight="1" x14ac:dyDescent="0.25">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2.75" customHeight="1" x14ac:dyDescent="0.25">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2.75" customHeight="1" x14ac:dyDescent="0.25">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2.75" customHeight="1" x14ac:dyDescent="0.2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2.75" customHeight="1" x14ac:dyDescent="0.25">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2.75" customHeight="1" x14ac:dyDescent="0.25">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2.75" customHeight="1" x14ac:dyDescent="0.25">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2.75" customHeight="1" x14ac:dyDescent="0.25">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2.75" customHeight="1" x14ac:dyDescent="0.25">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2.75" customHeight="1" x14ac:dyDescent="0.25">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2.75" customHeight="1" x14ac:dyDescent="0.25">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2.75" customHeight="1" x14ac:dyDescent="0.25">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2.75" customHeight="1" x14ac:dyDescent="0.25">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2.75" customHeight="1" x14ac:dyDescent="0.2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2.75" customHeight="1" x14ac:dyDescent="0.25">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2.75" customHeight="1" x14ac:dyDescent="0.25">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2.75" customHeight="1" x14ac:dyDescent="0.25">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2.75" customHeight="1" x14ac:dyDescent="0.25">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2.75" customHeight="1" x14ac:dyDescent="0.25">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2.75" customHeight="1" x14ac:dyDescent="0.25">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2.75" customHeight="1" x14ac:dyDescent="0.25">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2.75" customHeight="1" x14ac:dyDescent="0.25">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2.75" customHeight="1" x14ac:dyDescent="0.25">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2.75" customHeight="1" x14ac:dyDescent="0.2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2.75" customHeight="1" x14ac:dyDescent="0.25">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2.75" customHeight="1" x14ac:dyDescent="0.25">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2.75" customHeight="1" x14ac:dyDescent="0.25">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2.75" customHeight="1" x14ac:dyDescent="0.25">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2.75" customHeight="1" x14ac:dyDescent="0.25">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2.75" customHeight="1" x14ac:dyDescent="0.25">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2.75" customHeight="1" x14ac:dyDescent="0.25">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2.75" customHeight="1" x14ac:dyDescent="0.25">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2.75" customHeight="1" x14ac:dyDescent="0.25">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2.75" customHeight="1" x14ac:dyDescent="0.2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2.75" customHeight="1" x14ac:dyDescent="0.25">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2.75" customHeight="1" x14ac:dyDescent="0.25">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2.75" customHeight="1" x14ac:dyDescent="0.25">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2.75" customHeight="1" x14ac:dyDescent="0.25">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2.75" customHeight="1" x14ac:dyDescent="0.25">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2.75" customHeight="1" x14ac:dyDescent="0.25">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2.75" customHeight="1" x14ac:dyDescent="0.25">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2.75" customHeight="1" x14ac:dyDescent="0.25">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2.75" customHeight="1" x14ac:dyDescent="0.25">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2.75" customHeight="1" x14ac:dyDescent="0.2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2.75" customHeight="1" x14ac:dyDescent="0.25">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2.75" customHeight="1" x14ac:dyDescent="0.25">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2.75" customHeight="1" x14ac:dyDescent="0.25">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2.75" customHeight="1" x14ac:dyDescent="0.25">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2.75" customHeight="1" x14ac:dyDescent="0.25">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2.75" customHeight="1" x14ac:dyDescent="0.25">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2.75" customHeight="1" x14ac:dyDescent="0.25">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2.75" customHeight="1" x14ac:dyDescent="0.25">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2.75" customHeight="1" x14ac:dyDescent="0.25">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2.75" customHeight="1" x14ac:dyDescent="0.2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2.75" customHeight="1" x14ac:dyDescent="0.25">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2.75" customHeight="1" x14ac:dyDescent="0.25">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2.75" customHeight="1" x14ac:dyDescent="0.25">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2.75" customHeight="1" x14ac:dyDescent="0.25">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2.75" customHeight="1" x14ac:dyDescent="0.25">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2.75" customHeight="1" x14ac:dyDescent="0.25">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2.75" customHeight="1" x14ac:dyDescent="0.25">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2.75" customHeight="1" x14ac:dyDescent="0.25">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2.75" customHeight="1" x14ac:dyDescent="0.25">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2.75" customHeight="1" x14ac:dyDescent="0.2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2.75" customHeight="1" x14ac:dyDescent="0.25">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2.75" customHeight="1" x14ac:dyDescent="0.25">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2.75" customHeight="1" x14ac:dyDescent="0.25">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2.75" customHeight="1" x14ac:dyDescent="0.25">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2.75" customHeight="1" x14ac:dyDescent="0.25">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2.75" customHeight="1" x14ac:dyDescent="0.25">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2.75" customHeight="1" x14ac:dyDescent="0.25">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2.75" customHeight="1" x14ac:dyDescent="0.25">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2.75" customHeight="1" x14ac:dyDescent="0.25">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2.75" customHeight="1" x14ac:dyDescent="0.2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2.75" customHeight="1" x14ac:dyDescent="0.25">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2.75" customHeight="1" x14ac:dyDescent="0.25">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2.75" customHeight="1" x14ac:dyDescent="0.25">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2.75" customHeight="1" x14ac:dyDescent="0.25">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2.75" customHeight="1" x14ac:dyDescent="0.25">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2.75" customHeight="1" x14ac:dyDescent="0.25">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2.75" customHeight="1" x14ac:dyDescent="0.25">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2.75" customHeight="1" x14ac:dyDescent="0.25">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2.75" customHeight="1" x14ac:dyDescent="0.25">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2.75" customHeight="1" x14ac:dyDescent="0.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2.75" customHeight="1" x14ac:dyDescent="0.25">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2.75" customHeight="1" x14ac:dyDescent="0.25">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2.75" customHeight="1" x14ac:dyDescent="0.25">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2.75" customHeight="1" x14ac:dyDescent="0.25">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2.75" customHeight="1" x14ac:dyDescent="0.25">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2.75" customHeight="1" x14ac:dyDescent="0.25">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2.75" customHeight="1" x14ac:dyDescent="0.25">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2.75" customHeight="1" x14ac:dyDescent="0.25">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2.75" customHeight="1" x14ac:dyDescent="0.25">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2.75" customHeight="1" x14ac:dyDescent="0.2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2.75" customHeight="1" x14ac:dyDescent="0.25">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2.75" customHeight="1" x14ac:dyDescent="0.25">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2.75" customHeight="1" x14ac:dyDescent="0.25">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2.75" customHeight="1" x14ac:dyDescent="0.25">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2.75" customHeight="1" x14ac:dyDescent="0.25">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2.75" customHeight="1" x14ac:dyDescent="0.25">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2.75" customHeight="1" x14ac:dyDescent="0.25">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2.75" customHeight="1" x14ac:dyDescent="0.25">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2.75" customHeight="1" x14ac:dyDescent="0.25">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2.75" customHeight="1" x14ac:dyDescent="0.2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2.75" customHeight="1" x14ac:dyDescent="0.25">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2.75" customHeight="1" x14ac:dyDescent="0.25">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2.75" customHeight="1" x14ac:dyDescent="0.25">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2.75" customHeight="1" x14ac:dyDescent="0.25">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2.75" customHeight="1" x14ac:dyDescent="0.25">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2.75" customHeight="1" x14ac:dyDescent="0.25">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2.75" customHeight="1" x14ac:dyDescent="0.25">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2.75" customHeight="1" x14ac:dyDescent="0.25">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2.75" customHeight="1" x14ac:dyDescent="0.25">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2.75" customHeight="1" x14ac:dyDescent="0.2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2.75" customHeight="1" x14ac:dyDescent="0.25">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2.75" customHeight="1" x14ac:dyDescent="0.25">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2.75" customHeight="1" x14ac:dyDescent="0.25">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2.75" customHeight="1" x14ac:dyDescent="0.25">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2.75" customHeight="1" x14ac:dyDescent="0.25">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2.75" customHeight="1" x14ac:dyDescent="0.25">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2.75" customHeight="1" x14ac:dyDescent="0.25">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2.75" customHeight="1" x14ac:dyDescent="0.25">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2.75" customHeight="1" x14ac:dyDescent="0.25">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2.75" customHeight="1" x14ac:dyDescent="0.2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2.75" customHeight="1" x14ac:dyDescent="0.25">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2.75" customHeight="1" x14ac:dyDescent="0.25">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2.75" customHeight="1" x14ac:dyDescent="0.25">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2.75" customHeight="1" x14ac:dyDescent="0.25">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2.75" customHeight="1" x14ac:dyDescent="0.25">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2.75" customHeight="1" x14ac:dyDescent="0.25">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2.75" customHeight="1" x14ac:dyDescent="0.25">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2.75" customHeight="1" x14ac:dyDescent="0.25">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2.75" customHeight="1" x14ac:dyDescent="0.25">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2.75" customHeight="1" x14ac:dyDescent="0.2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2.75" customHeight="1" x14ac:dyDescent="0.25">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2.75" customHeight="1" x14ac:dyDescent="0.25">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2.75" customHeight="1" x14ac:dyDescent="0.25">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2.75" customHeight="1" x14ac:dyDescent="0.25">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2.75" customHeight="1" x14ac:dyDescent="0.25">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2.75" customHeight="1" x14ac:dyDescent="0.25">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2.75" customHeight="1" x14ac:dyDescent="0.25">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2.75" customHeight="1" x14ac:dyDescent="0.25">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2.75" customHeight="1" x14ac:dyDescent="0.25">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2.75" customHeight="1" x14ac:dyDescent="0.2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2.75" customHeight="1" x14ac:dyDescent="0.25">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2.75" customHeight="1" x14ac:dyDescent="0.25">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2.75" customHeight="1" x14ac:dyDescent="0.25">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2.75" customHeight="1" x14ac:dyDescent="0.25">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2.75" customHeight="1" x14ac:dyDescent="0.25">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2.75" customHeight="1" x14ac:dyDescent="0.25">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2.75" customHeight="1" x14ac:dyDescent="0.25">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2.75" customHeight="1" x14ac:dyDescent="0.25">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2.75" customHeight="1" x14ac:dyDescent="0.25">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2.75" customHeight="1" x14ac:dyDescent="0.2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2.75" customHeight="1" x14ac:dyDescent="0.25">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2.75" customHeight="1" x14ac:dyDescent="0.25">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2.75" customHeight="1" x14ac:dyDescent="0.25">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2.75" customHeight="1" x14ac:dyDescent="0.25">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2.75" customHeight="1" x14ac:dyDescent="0.25">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2.75" customHeight="1" x14ac:dyDescent="0.25">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2.75" customHeight="1" x14ac:dyDescent="0.25">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2.75" customHeight="1" x14ac:dyDescent="0.25">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2.75" customHeight="1" x14ac:dyDescent="0.25">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2.75" customHeight="1" x14ac:dyDescent="0.2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2.75" customHeight="1" x14ac:dyDescent="0.25">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2.75" customHeight="1" x14ac:dyDescent="0.25">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2.75" customHeight="1" x14ac:dyDescent="0.25">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2.75" customHeight="1" x14ac:dyDescent="0.25">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2.75" customHeight="1" x14ac:dyDescent="0.25">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2.75" customHeight="1" x14ac:dyDescent="0.25">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2.75" customHeight="1" x14ac:dyDescent="0.25">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2.75" customHeight="1" x14ac:dyDescent="0.25">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2.75" customHeight="1" x14ac:dyDescent="0.25">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2.75" customHeight="1" x14ac:dyDescent="0.2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2.75" customHeight="1" x14ac:dyDescent="0.25">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2.75" customHeight="1" x14ac:dyDescent="0.25">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2.75" customHeight="1" x14ac:dyDescent="0.25">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2.75" customHeight="1" x14ac:dyDescent="0.25">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2.75" customHeight="1" x14ac:dyDescent="0.25">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2.75" customHeight="1" x14ac:dyDescent="0.25">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2.75" customHeight="1" x14ac:dyDescent="0.25">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2.75" customHeight="1" x14ac:dyDescent="0.25">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2.75" customHeight="1" x14ac:dyDescent="0.25">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2.75" customHeight="1" x14ac:dyDescent="0.2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2.75" customHeight="1" x14ac:dyDescent="0.25">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2.75" customHeight="1" x14ac:dyDescent="0.25">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2.75" customHeight="1" x14ac:dyDescent="0.25">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2.75" customHeight="1" x14ac:dyDescent="0.25">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2.75" customHeight="1" x14ac:dyDescent="0.25">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2.75" customHeight="1" x14ac:dyDescent="0.25">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2.75" customHeight="1" x14ac:dyDescent="0.25">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2.75" customHeight="1" x14ac:dyDescent="0.25">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2.75" customHeight="1" x14ac:dyDescent="0.25">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2.75" customHeight="1" x14ac:dyDescent="0.2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2.75" customHeight="1" x14ac:dyDescent="0.25">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2.75" customHeight="1" x14ac:dyDescent="0.25">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2.75" customHeight="1" x14ac:dyDescent="0.25">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2.75" customHeight="1" x14ac:dyDescent="0.25">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2.75" customHeight="1" x14ac:dyDescent="0.25">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2.75" customHeight="1" x14ac:dyDescent="0.25">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2.75" customHeight="1" x14ac:dyDescent="0.25">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2.75" customHeight="1" x14ac:dyDescent="0.25">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2.75" customHeight="1" x14ac:dyDescent="0.25">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2.75" customHeight="1" x14ac:dyDescent="0.2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2.75" customHeight="1" x14ac:dyDescent="0.25">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2.75" customHeight="1" x14ac:dyDescent="0.25">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2.75" customHeight="1" x14ac:dyDescent="0.25">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2.75" customHeight="1" x14ac:dyDescent="0.25">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2.75" customHeight="1" x14ac:dyDescent="0.25">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2.75" customHeight="1" x14ac:dyDescent="0.25">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2.75" customHeight="1" x14ac:dyDescent="0.25">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2.75" customHeight="1" x14ac:dyDescent="0.25">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2.75" customHeight="1" x14ac:dyDescent="0.25">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2.75" customHeight="1" x14ac:dyDescent="0.2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2.75" customHeight="1" x14ac:dyDescent="0.25">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2.75" customHeight="1" x14ac:dyDescent="0.25">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2.75" customHeight="1" x14ac:dyDescent="0.25">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2.75" customHeight="1" x14ac:dyDescent="0.25">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2.75" customHeight="1" x14ac:dyDescent="0.25">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2.75" customHeight="1" x14ac:dyDescent="0.25">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2.75" customHeight="1" x14ac:dyDescent="0.25">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2.75" customHeight="1" x14ac:dyDescent="0.25">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2.75" customHeight="1" x14ac:dyDescent="0.25">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2.75" customHeight="1" x14ac:dyDescent="0.2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2.75" customHeight="1" x14ac:dyDescent="0.25">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2.75" customHeight="1" x14ac:dyDescent="0.25">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2.75" customHeight="1" x14ac:dyDescent="0.25">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2.75" customHeight="1" x14ac:dyDescent="0.25">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2.75" customHeight="1" x14ac:dyDescent="0.25">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2.75" customHeight="1" x14ac:dyDescent="0.25">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2.75" customHeight="1" x14ac:dyDescent="0.25">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2.75" customHeight="1" x14ac:dyDescent="0.25">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2.75" customHeight="1" x14ac:dyDescent="0.25">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2.75" customHeight="1" x14ac:dyDescent="0.2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2.75" customHeight="1" x14ac:dyDescent="0.25">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2.75" customHeight="1" x14ac:dyDescent="0.25">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2.75" customHeight="1" x14ac:dyDescent="0.25">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2.75" customHeight="1" x14ac:dyDescent="0.25">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2.75" customHeight="1" x14ac:dyDescent="0.25">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2.75" customHeight="1" x14ac:dyDescent="0.25">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2.75" customHeight="1" x14ac:dyDescent="0.25">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2.75" customHeight="1" x14ac:dyDescent="0.25">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2.75" customHeight="1" x14ac:dyDescent="0.25">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2.75" customHeight="1" x14ac:dyDescent="0.2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2.75" customHeight="1" x14ac:dyDescent="0.25">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2.75" customHeight="1" x14ac:dyDescent="0.25">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2.75" customHeight="1" x14ac:dyDescent="0.25">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2.75" customHeight="1" x14ac:dyDescent="0.25">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2.75" customHeight="1" x14ac:dyDescent="0.25">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2.75" customHeight="1" x14ac:dyDescent="0.25">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2.75" customHeight="1" x14ac:dyDescent="0.25">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2.75" customHeight="1" x14ac:dyDescent="0.25">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2.75" customHeight="1" x14ac:dyDescent="0.25">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2.75" customHeight="1" x14ac:dyDescent="0.2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2.75" customHeight="1" x14ac:dyDescent="0.25">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2.75" customHeight="1" x14ac:dyDescent="0.25">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2.75" customHeight="1" x14ac:dyDescent="0.25">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2.75" customHeight="1" x14ac:dyDescent="0.25">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2.75" customHeight="1" x14ac:dyDescent="0.25">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2.75" customHeight="1" x14ac:dyDescent="0.25">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2.75" customHeight="1" x14ac:dyDescent="0.25">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2.75" customHeight="1" x14ac:dyDescent="0.25">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2.75" customHeight="1" x14ac:dyDescent="0.25">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2.75" customHeight="1" x14ac:dyDescent="0.2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2.75" customHeight="1" x14ac:dyDescent="0.25">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2.75" customHeight="1" x14ac:dyDescent="0.25">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2.75" customHeight="1" x14ac:dyDescent="0.25">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2.75" customHeight="1" x14ac:dyDescent="0.25">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2.75" customHeight="1" x14ac:dyDescent="0.25">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2.75" customHeight="1" x14ac:dyDescent="0.25">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2.75" customHeight="1" x14ac:dyDescent="0.25">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2.75" customHeight="1" x14ac:dyDescent="0.25">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2.75" customHeight="1" x14ac:dyDescent="0.25">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2.75" customHeight="1" x14ac:dyDescent="0.2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2.75" customHeight="1" x14ac:dyDescent="0.25">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2.75" customHeight="1" x14ac:dyDescent="0.25">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2.75" customHeight="1" x14ac:dyDescent="0.25">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2.75" customHeight="1" x14ac:dyDescent="0.25">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2.75" customHeight="1" x14ac:dyDescent="0.25">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2.75" customHeight="1" x14ac:dyDescent="0.25">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2.75" customHeight="1" x14ac:dyDescent="0.25">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2.75" customHeight="1" x14ac:dyDescent="0.25">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2.75" customHeight="1" x14ac:dyDescent="0.25">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2.75" customHeight="1" x14ac:dyDescent="0.2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2.75" customHeight="1" x14ac:dyDescent="0.25">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2.75" customHeight="1" x14ac:dyDescent="0.25">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2.75" customHeight="1" x14ac:dyDescent="0.25">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2.75" customHeight="1" x14ac:dyDescent="0.25">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2.75" customHeight="1" x14ac:dyDescent="0.25">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2.75" customHeight="1" x14ac:dyDescent="0.25">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2.75" customHeight="1" x14ac:dyDescent="0.25">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2.75" customHeight="1" x14ac:dyDescent="0.25">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2.75" customHeight="1" x14ac:dyDescent="0.25">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2.75" customHeight="1" x14ac:dyDescent="0.2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2.75" customHeight="1" x14ac:dyDescent="0.25">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2.75" customHeight="1" x14ac:dyDescent="0.25">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2.75" customHeight="1" x14ac:dyDescent="0.25">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2.75" customHeight="1" x14ac:dyDescent="0.25">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2.75" customHeight="1" x14ac:dyDescent="0.25">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2.75" customHeight="1" x14ac:dyDescent="0.25">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2.75" customHeight="1" x14ac:dyDescent="0.25">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2.75" customHeight="1" x14ac:dyDescent="0.25">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2.75" customHeight="1" x14ac:dyDescent="0.25">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2.75" customHeight="1" x14ac:dyDescent="0.2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2.75" customHeight="1" x14ac:dyDescent="0.25">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2.75" customHeight="1" x14ac:dyDescent="0.25">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2.75" customHeight="1" x14ac:dyDescent="0.25">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2.75" customHeight="1" x14ac:dyDescent="0.25">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2.75" customHeight="1" x14ac:dyDescent="0.25">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2.75" customHeight="1" x14ac:dyDescent="0.25">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2.75" customHeight="1" x14ac:dyDescent="0.25">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2.75" customHeight="1" x14ac:dyDescent="0.25">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2.75" customHeight="1" x14ac:dyDescent="0.25">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2.75" customHeight="1" x14ac:dyDescent="0.2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2.75" customHeight="1" x14ac:dyDescent="0.25">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2.75" customHeight="1" x14ac:dyDescent="0.25">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2.75" customHeight="1" x14ac:dyDescent="0.25">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2.75" customHeight="1" x14ac:dyDescent="0.25">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2.75" customHeight="1" x14ac:dyDescent="0.25">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2.75" customHeight="1" x14ac:dyDescent="0.25">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2.75" customHeight="1" x14ac:dyDescent="0.25">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2.75" customHeight="1" x14ac:dyDescent="0.25">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2.75" customHeight="1" x14ac:dyDescent="0.25">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2.75" customHeight="1" x14ac:dyDescent="0.2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2.75" customHeight="1" x14ac:dyDescent="0.25">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2.75" customHeight="1" x14ac:dyDescent="0.25">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2.75" customHeight="1" x14ac:dyDescent="0.25">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2.75" customHeight="1" x14ac:dyDescent="0.25">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2.75" customHeight="1" x14ac:dyDescent="0.25">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2.75" customHeight="1" x14ac:dyDescent="0.25">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2.75" customHeight="1" x14ac:dyDescent="0.25">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2.75" customHeight="1" x14ac:dyDescent="0.25">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2.75" customHeight="1" x14ac:dyDescent="0.25">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2.75" customHeight="1" x14ac:dyDescent="0.2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2.75" customHeight="1" x14ac:dyDescent="0.25">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2.75" customHeight="1" x14ac:dyDescent="0.25">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2.75" customHeight="1" x14ac:dyDescent="0.25">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2.75" customHeight="1" x14ac:dyDescent="0.25">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2.75" customHeight="1" x14ac:dyDescent="0.25">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2.75" customHeight="1" x14ac:dyDescent="0.25">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2.75" customHeight="1" x14ac:dyDescent="0.25">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2.75" customHeight="1" x14ac:dyDescent="0.25">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2.75" customHeight="1" x14ac:dyDescent="0.25">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2.75" customHeight="1" x14ac:dyDescent="0.2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2.75" customHeight="1" x14ac:dyDescent="0.25">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2.75" customHeight="1" x14ac:dyDescent="0.25">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2.75" customHeight="1" x14ac:dyDescent="0.25">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2.75" customHeight="1" x14ac:dyDescent="0.25">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2.75" customHeight="1" x14ac:dyDescent="0.25">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2.75" customHeight="1" x14ac:dyDescent="0.25">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2.75" customHeight="1" x14ac:dyDescent="0.25">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2.75" customHeight="1" x14ac:dyDescent="0.25">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2.75" customHeight="1" x14ac:dyDescent="0.25">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2.75" customHeight="1" x14ac:dyDescent="0.25">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2.75" customHeight="1" x14ac:dyDescent="0.25">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2.75" customHeight="1" x14ac:dyDescent="0.25">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2.75" customHeight="1" x14ac:dyDescent="0.25">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2.75" customHeight="1" x14ac:dyDescent="0.25">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2.75" customHeight="1" x14ac:dyDescent="0.25">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row r="1001" spans="1:26" ht="12.75" customHeight="1" x14ac:dyDescent="0.25">
      <c r="A1001" s="43"/>
      <c r="B1001" s="43"/>
      <c r="C1001" s="43"/>
      <c r="D1001" s="43"/>
      <c r="E1001" s="43"/>
      <c r="F1001" s="43"/>
      <c r="G1001" s="43"/>
      <c r="H1001" s="43"/>
      <c r="I1001" s="43"/>
      <c r="J1001" s="43"/>
      <c r="K1001" s="43"/>
      <c r="L1001" s="43"/>
      <c r="M1001" s="43"/>
      <c r="N1001" s="43"/>
      <c r="O1001" s="43"/>
      <c r="P1001" s="43"/>
      <c r="Q1001" s="43"/>
      <c r="R1001" s="43"/>
      <c r="S1001" s="43"/>
      <c r="T1001" s="43"/>
      <c r="U1001" s="43"/>
      <c r="V1001" s="43"/>
      <c r="W1001" s="43"/>
      <c r="X1001" s="43"/>
      <c r="Y1001" s="43"/>
      <c r="Z1001" s="43"/>
    </row>
    <row r="1002" spans="1:26" ht="12.75" customHeight="1" x14ac:dyDescent="0.25">
      <c r="A1002" s="43"/>
      <c r="B1002" s="43"/>
      <c r="C1002" s="43"/>
      <c r="D1002" s="43"/>
      <c r="E1002" s="43"/>
      <c r="F1002" s="43"/>
      <c r="G1002" s="43"/>
      <c r="H1002" s="43"/>
      <c r="I1002" s="43"/>
      <c r="J1002" s="43"/>
      <c r="K1002" s="43"/>
      <c r="L1002" s="43"/>
      <c r="M1002" s="43"/>
      <c r="N1002" s="43"/>
      <c r="O1002" s="43"/>
      <c r="P1002" s="43"/>
      <c r="Q1002" s="43"/>
      <c r="R1002" s="43"/>
      <c r="S1002" s="43"/>
      <c r="T1002" s="43"/>
      <c r="U1002" s="43"/>
      <c r="V1002" s="43"/>
      <c r="W1002" s="43"/>
      <c r="X1002" s="43"/>
      <c r="Y1002" s="43"/>
      <c r="Z1002" s="43"/>
    </row>
    <row r="1003" spans="1:26" ht="12.75" customHeight="1" x14ac:dyDescent="0.25">
      <c r="A1003" s="43"/>
      <c r="B1003" s="43"/>
      <c r="C1003" s="43"/>
      <c r="D1003" s="43"/>
      <c r="E1003" s="43"/>
      <c r="F1003" s="43"/>
      <c r="G1003" s="43"/>
      <c r="H1003" s="43"/>
      <c r="I1003" s="43"/>
      <c r="J1003" s="43"/>
      <c r="K1003" s="43"/>
      <c r="L1003" s="43"/>
      <c r="M1003" s="43"/>
      <c r="N1003" s="43"/>
      <c r="O1003" s="43"/>
      <c r="P1003" s="43"/>
      <c r="Q1003" s="43"/>
      <c r="R1003" s="43"/>
      <c r="S1003" s="43"/>
      <c r="T1003" s="43"/>
      <c r="U1003" s="43"/>
      <c r="V1003" s="43"/>
      <c r="W1003" s="43"/>
      <c r="X1003" s="43"/>
      <c r="Y1003" s="43"/>
      <c r="Z1003" s="43"/>
    </row>
    <row r="1004" spans="1:26" ht="12.75" customHeight="1" x14ac:dyDescent="0.25">
      <c r="A1004" s="43"/>
      <c r="B1004" s="43"/>
      <c r="C1004" s="43"/>
      <c r="D1004" s="43"/>
      <c r="E1004" s="43"/>
      <c r="F1004" s="43"/>
      <c r="G1004" s="43"/>
      <c r="H1004" s="43"/>
      <c r="I1004" s="43"/>
      <c r="J1004" s="43"/>
      <c r="K1004" s="43"/>
      <c r="L1004" s="43"/>
      <c r="M1004" s="43"/>
      <c r="N1004" s="43"/>
      <c r="O1004" s="43"/>
      <c r="P1004" s="43"/>
      <c r="Q1004" s="43"/>
      <c r="R1004" s="43"/>
      <c r="S1004" s="43"/>
      <c r="T1004" s="43"/>
      <c r="U1004" s="43"/>
      <c r="V1004" s="43"/>
      <c r="W1004" s="43"/>
      <c r="X1004" s="43"/>
      <c r="Y1004" s="43"/>
      <c r="Z1004" s="43"/>
    </row>
  </sheetData>
  <mergeCells count="12">
    <mergeCell ref="B18:E18"/>
    <mergeCell ref="A2:G2"/>
    <mergeCell ref="A3:H4"/>
    <mergeCell ref="A5:A9"/>
    <mergeCell ref="B5:G5"/>
    <mergeCell ref="H5:H9"/>
    <mergeCell ref="B7:B9"/>
    <mergeCell ref="C7:C9"/>
    <mergeCell ref="D6:G6"/>
    <mergeCell ref="D7:G7"/>
    <mergeCell ref="D8:E8"/>
    <mergeCell ref="F8:G8"/>
  </mergeCells>
  <pageMargins left="0.7" right="0.7" top="0.75" bottom="0.75" header="0.3" footer="0.3"/>
  <pageSetup paperSize="5" scale="7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80" zoomScaleNormal="80" workbookViewId="0"/>
  </sheetViews>
  <sheetFormatPr defaultColWidth="14.453125" defaultRowHeight="15" customHeight="1" x14ac:dyDescent="0.25"/>
  <cols>
    <col min="1" max="1" width="31.1796875" customWidth="1"/>
    <col min="2" max="5" width="17.453125" customWidth="1"/>
    <col min="6" max="8" width="15.453125" customWidth="1"/>
    <col min="9" max="26" width="9.1796875" customWidth="1"/>
  </cols>
  <sheetData>
    <row r="1" spans="1:26" ht="20.25" customHeight="1" x14ac:dyDescent="0.25">
      <c r="A1" s="42" t="s">
        <v>196</v>
      </c>
      <c r="B1" s="42"/>
      <c r="C1" s="42"/>
      <c r="D1" s="42"/>
      <c r="E1" s="42"/>
      <c r="F1" s="43"/>
      <c r="G1" s="43"/>
      <c r="H1" s="43"/>
      <c r="I1" s="43"/>
      <c r="J1" s="43"/>
      <c r="K1" s="43"/>
      <c r="L1" s="43"/>
      <c r="M1" s="43"/>
      <c r="N1" s="43"/>
      <c r="O1" s="43"/>
      <c r="P1" s="43"/>
      <c r="Q1" s="43"/>
      <c r="R1" s="43"/>
      <c r="S1" s="43"/>
      <c r="T1" s="43"/>
      <c r="U1" s="43"/>
      <c r="V1" s="43"/>
      <c r="W1" s="43"/>
      <c r="X1" s="43"/>
      <c r="Y1" s="43"/>
      <c r="Z1" s="43"/>
    </row>
    <row r="2" spans="1:26" ht="20.25" customHeight="1" x14ac:dyDescent="0.25">
      <c r="A2" s="211" t="str">
        <f>'Institution ID'!C3</f>
        <v>Christopher Newport University</v>
      </c>
      <c r="B2" s="212"/>
      <c r="C2" s="212"/>
      <c r="D2" s="212"/>
      <c r="E2" s="212"/>
      <c r="F2" s="43"/>
      <c r="G2" s="43"/>
      <c r="H2" s="43"/>
      <c r="I2" s="43"/>
      <c r="J2" s="43"/>
      <c r="K2" s="43"/>
      <c r="L2" s="43"/>
      <c r="M2" s="43"/>
      <c r="N2" s="43"/>
      <c r="O2" s="43"/>
      <c r="P2" s="43"/>
      <c r="Q2" s="43"/>
      <c r="R2" s="43"/>
      <c r="S2" s="43"/>
      <c r="T2" s="43"/>
      <c r="U2" s="43"/>
      <c r="V2" s="43"/>
      <c r="W2" s="43"/>
      <c r="X2" s="43"/>
      <c r="Y2" s="43"/>
      <c r="Z2" s="43"/>
    </row>
    <row r="3" spans="1:26" ht="70.5" customHeight="1" x14ac:dyDescent="0.25">
      <c r="A3" s="297" t="s">
        <v>197</v>
      </c>
      <c r="B3" s="212"/>
      <c r="C3" s="212"/>
      <c r="D3" s="212"/>
      <c r="E3" s="212"/>
      <c r="F3" s="212"/>
      <c r="G3" s="212"/>
      <c r="H3" s="212"/>
      <c r="I3" s="30"/>
      <c r="J3" s="30"/>
      <c r="K3" s="30"/>
      <c r="L3" s="30"/>
      <c r="M3" s="30"/>
      <c r="N3" s="30"/>
      <c r="O3" s="30"/>
      <c r="P3" s="30"/>
      <c r="Q3" s="30"/>
      <c r="R3" s="30"/>
      <c r="S3" s="30"/>
      <c r="T3" s="30"/>
      <c r="U3" s="30"/>
      <c r="V3" s="30"/>
      <c r="W3" s="30"/>
      <c r="X3" s="30"/>
      <c r="Y3" s="30"/>
      <c r="Z3" s="30"/>
    </row>
    <row r="4" spans="1:26" ht="41.25" customHeight="1" x14ac:dyDescent="0.25">
      <c r="A4" s="297" t="s">
        <v>198</v>
      </c>
      <c r="B4" s="212"/>
      <c r="C4" s="212"/>
      <c r="D4" s="212"/>
      <c r="E4" s="212"/>
      <c r="F4" s="212"/>
      <c r="G4" s="212"/>
      <c r="H4" s="212"/>
      <c r="I4" s="30"/>
      <c r="J4" s="30"/>
      <c r="K4" s="30"/>
      <c r="L4" s="30"/>
      <c r="M4" s="30"/>
      <c r="N4" s="30"/>
      <c r="O4" s="30"/>
      <c r="P4" s="30"/>
      <c r="Q4" s="30"/>
      <c r="R4" s="30"/>
      <c r="S4" s="30"/>
      <c r="T4" s="30"/>
      <c r="U4" s="30"/>
      <c r="V4" s="30"/>
      <c r="W4" s="30"/>
      <c r="X4" s="30"/>
      <c r="Y4" s="30"/>
      <c r="Z4" s="30"/>
    </row>
    <row r="5" spans="1:26" ht="38.25" customHeight="1" x14ac:dyDescent="0.25">
      <c r="A5" s="298" t="s">
        <v>199</v>
      </c>
      <c r="B5" s="230"/>
      <c r="C5" s="230"/>
      <c r="D5" s="230"/>
      <c r="E5" s="230"/>
      <c r="F5" s="230"/>
      <c r="G5" s="230"/>
      <c r="H5" s="231"/>
      <c r="I5" s="131"/>
      <c r="J5" s="131"/>
      <c r="K5" s="131"/>
      <c r="L5" s="131"/>
      <c r="M5" s="131"/>
      <c r="N5" s="131"/>
      <c r="O5" s="131"/>
      <c r="P5" s="131"/>
      <c r="Q5" s="131"/>
      <c r="R5" s="131"/>
      <c r="S5" s="131"/>
      <c r="T5" s="131"/>
      <c r="U5" s="131"/>
      <c r="V5" s="131"/>
      <c r="W5" s="131"/>
      <c r="X5" s="131"/>
      <c r="Y5" s="131"/>
      <c r="Z5" s="131"/>
    </row>
    <row r="6" spans="1:26" ht="20.25" customHeight="1" x14ac:dyDescent="0.4">
      <c r="A6" s="299" t="s">
        <v>200</v>
      </c>
      <c r="B6" s="212"/>
      <c r="C6" s="212"/>
      <c r="D6" s="212"/>
      <c r="E6" s="212"/>
      <c r="F6" s="212"/>
      <c r="G6" s="162"/>
      <c r="H6" s="162"/>
      <c r="I6" s="131"/>
      <c r="J6" s="131"/>
      <c r="K6" s="131"/>
      <c r="L6" s="131"/>
      <c r="M6" s="131"/>
      <c r="N6" s="131"/>
      <c r="O6" s="131"/>
      <c r="P6" s="131"/>
      <c r="Q6" s="131"/>
      <c r="R6" s="131"/>
      <c r="S6" s="131"/>
      <c r="T6" s="131"/>
      <c r="U6" s="131"/>
      <c r="V6" s="131"/>
      <c r="W6" s="131"/>
      <c r="X6" s="131"/>
      <c r="Y6" s="131"/>
      <c r="Z6" s="131"/>
    </row>
    <row r="7" spans="1:26" ht="15" customHeight="1" x14ac:dyDescent="0.25">
      <c r="A7" s="291" t="s">
        <v>201</v>
      </c>
      <c r="B7" s="235"/>
      <c r="C7" s="235"/>
      <c r="D7" s="235"/>
      <c r="E7" s="235"/>
      <c r="F7" s="235"/>
      <c r="G7" s="235"/>
      <c r="H7" s="236"/>
      <c r="I7" s="131"/>
      <c r="J7" s="131"/>
      <c r="K7" s="131"/>
      <c r="L7" s="131"/>
      <c r="M7" s="131"/>
      <c r="N7" s="131"/>
      <c r="O7" s="131"/>
      <c r="P7" s="131"/>
      <c r="Q7" s="131"/>
      <c r="R7" s="131"/>
      <c r="S7" s="131"/>
      <c r="T7" s="131"/>
      <c r="U7" s="131"/>
      <c r="V7" s="131"/>
      <c r="W7" s="131"/>
      <c r="X7" s="131"/>
      <c r="Y7" s="131"/>
      <c r="Z7" s="131"/>
    </row>
    <row r="8" spans="1:26" ht="15" customHeight="1" x14ac:dyDescent="0.25">
      <c r="A8" s="292" t="s">
        <v>202</v>
      </c>
      <c r="B8" s="287" t="s">
        <v>203</v>
      </c>
      <c r="C8" s="287" t="s">
        <v>204</v>
      </c>
      <c r="D8" s="287" t="s">
        <v>205</v>
      </c>
      <c r="E8" s="287" t="s">
        <v>206</v>
      </c>
      <c r="F8" s="287" t="s">
        <v>207</v>
      </c>
      <c r="G8" s="292" t="s">
        <v>208</v>
      </c>
      <c r="H8" s="288" t="s">
        <v>209</v>
      </c>
      <c r="I8" s="131"/>
      <c r="J8" s="131"/>
      <c r="K8" s="131"/>
      <c r="L8" s="131"/>
      <c r="M8" s="131"/>
      <c r="N8" s="131"/>
      <c r="O8" s="131"/>
      <c r="P8" s="131"/>
      <c r="Q8" s="131"/>
      <c r="R8" s="131"/>
      <c r="S8" s="131"/>
      <c r="T8" s="131"/>
      <c r="U8" s="131"/>
      <c r="V8" s="131"/>
      <c r="W8" s="131"/>
      <c r="X8" s="131"/>
      <c r="Y8" s="131"/>
      <c r="Z8" s="131"/>
    </row>
    <row r="9" spans="1:26" ht="16.5" customHeight="1" x14ac:dyDescent="0.25">
      <c r="A9" s="293"/>
      <c r="B9" s="263"/>
      <c r="C9" s="263"/>
      <c r="D9" s="263"/>
      <c r="E9" s="263"/>
      <c r="F9" s="263"/>
      <c r="G9" s="293"/>
      <c r="H9" s="263"/>
      <c r="I9" s="131"/>
      <c r="J9" s="131"/>
      <c r="K9" s="131"/>
      <c r="L9" s="131"/>
      <c r="M9" s="131"/>
      <c r="N9" s="131"/>
      <c r="O9" s="131"/>
      <c r="P9" s="131"/>
      <c r="Q9" s="131"/>
      <c r="R9" s="131"/>
      <c r="S9" s="131"/>
      <c r="T9" s="131"/>
      <c r="U9" s="131"/>
      <c r="V9" s="131"/>
      <c r="W9" s="131"/>
      <c r="X9" s="131"/>
      <c r="Y9" s="131"/>
      <c r="Z9" s="131"/>
    </row>
    <row r="10" spans="1:26" ht="16.5" customHeight="1" x14ac:dyDescent="0.25">
      <c r="A10" s="293"/>
      <c r="B10" s="263"/>
      <c r="C10" s="263"/>
      <c r="D10" s="263"/>
      <c r="E10" s="263"/>
      <c r="F10" s="263"/>
      <c r="G10" s="293"/>
      <c r="H10" s="263"/>
      <c r="I10" s="295" t="s">
        <v>210</v>
      </c>
      <c r="J10" s="285"/>
      <c r="K10" s="131"/>
      <c r="L10" s="131"/>
      <c r="M10" s="131"/>
      <c r="N10" s="131"/>
      <c r="O10" s="131"/>
      <c r="P10" s="131"/>
      <c r="Q10" s="131"/>
      <c r="R10" s="131"/>
      <c r="S10" s="131"/>
      <c r="T10" s="131"/>
      <c r="U10" s="131"/>
      <c r="V10" s="131"/>
      <c r="W10" s="131"/>
      <c r="X10" s="131"/>
      <c r="Y10" s="131"/>
      <c r="Z10" s="131"/>
    </row>
    <row r="11" spans="1:26" ht="16.5" customHeight="1" x14ac:dyDescent="0.25">
      <c r="A11" s="294"/>
      <c r="B11" s="264"/>
      <c r="C11" s="264"/>
      <c r="D11" s="264"/>
      <c r="E11" s="264"/>
      <c r="F11" s="264"/>
      <c r="G11" s="294"/>
      <c r="H11" s="264"/>
      <c r="I11" s="296" t="s">
        <v>211</v>
      </c>
      <c r="J11" s="221"/>
      <c r="K11" s="131"/>
      <c r="L11" s="131"/>
      <c r="M11" s="131"/>
      <c r="N11" s="131"/>
      <c r="O11" s="131"/>
      <c r="P11" s="131"/>
      <c r="Q11" s="131"/>
      <c r="R11" s="131"/>
      <c r="S11" s="131"/>
      <c r="T11" s="131"/>
      <c r="U11" s="131"/>
      <c r="V11" s="131"/>
      <c r="W11" s="131"/>
      <c r="X11" s="131"/>
      <c r="Y11" s="131"/>
      <c r="Z11" s="131"/>
    </row>
    <row r="12" spans="1:26" ht="16.5" customHeight="1" x14ac:dyDescent="0.35">
      <c r="A12" s="163" t="s">
        <v>92</v>
      </c>
      <c r="B12" s="164">
        <f>+'2-Tuit &amp; Oth NGF Rev'!B7</f>
        <v>39785268.599999994</v>
      </c>
      <c r="C12" s="165">
        <f t="shared" ref="C12:C15" si="0">(B12/$B$18)*3115500</f>
        <v>2635358.5837576534</v>
      </c>
      <c r="D12" s="166">
        <f t="shared" ref="D12:D18" si="1">IF(C12=0,"%",C12/B12)</f>
        <v>6.6239557416426592E-2</v>
      </c>
      <c r="E12" s="165">
        <v>2858638</v>
      </c>
      <c r="F12" s="165">
        <f t="shared" ref="F12:F14" si="2">0</f>
        <v>0</v>
      </c>
      <c r="G12" s="167">
        <v>1018735</v>
      </c>
      <c r="H12" s="168">
        <f t="shared" ref="H12:H17" si="3">B12+F12+G12</f>
        <v>40804003.599999994</v>
      </c>
      <c r="I12" s="169">
        <f>(C12+C14+C16)-(E12+E14+E16)</f>
        <v>-151277.1610705303</v>
      </c>
      <c r="J12" s="170" t="str">
        <f>IF(I12&gt;0,"WARNING: IS subsidizing OS","Compliant")</f>
        <v>Compliant</v>
      </c>
      <c r="K12" s="131"/>
      <c r="L12" s="131"/>
      <c r="M12" s="131"/>
      <c r="N12" s="131"/>
      <c r="O12" s="131"/>
      <c r="P12" s="131"/>
      <c r="Q12" s="131"/>
      <c r="R12" s="131"/>
      <c r="S12" s="131"/>
      <c r="T12" s="131"/>
      <c r="U12" s="131"/>
      <c r="V12" s="131"/>
      <c r="W12" s="131"/>
      <c r="X12" s="131"/>
      <c r="Y12" s="131"/>
      <c r="Z12" s="131"/>
    </row>
    <row r="13" spans="1:26" ht="15" customHeight="1" x14ac:dyDescent="0.35">
      <c r="A13" s="171" t="s">
        <v>93</v>
      </c>
      <c r="B13" s="172">
        <f>+'2-Tuit &amp; Oth NGF Rev'!B8</f>
        <v>6062567.3200000003</v>
      </c>
      <c r="C13" s="165">
        <f t="shared" si="0"/>
        <v>401581.77608409146</v>
      </c>
      <c r="D13" s="166">
        <f t="shared" si="1"/>
        <v>6.6239557416426578E-2</v>
      </c>
      <c r="E13" s="165">
        <v>256862</v>
      </c>
      <c r="F13" s="165">
        <f t="shared" si="2"/>
        <v>0</v>
      </c>
      <c r="G13" s="167">
        <f>0</f>
        <v>0</v>
      </c>
      <c r="H13" s="173">
        <f t="shared" si="3"/>
        <v>6062567.3200000003</v>
      </c>
      <c r="I13" s="131"/>
      <c r="J13" s="131"/>
      <c r="K13" s="131"/>
      <c r="L13" s="131"/>
      <c r="M13" s="131"/>
      <c r="N13" s="131"/>
      <c r="O13" s="131"/>
      <c r="P13" s="131"/>
      <c r="Q13" s="131"/>
      <c r="R13" s="131"/>
      <c r="S13" s="131"/>
      <c r="T13" s="131"/>
      <c r="U13" s="131"/>
      <c r="V13" s="131"/>
      <c r="W13" s="131"/>
      <c r="X13" s="131"/>
      <c r="Y13" s="131"/>
      <c r="Z13" s="131"/>
    </row>
    <row r="14" spans="1:26" ht="15" customHeight="1" x14ac:dyDescent="0.35">
      <c r="A14" s="171" t="s">
        <v>94</v>
      </c>
      <c r="B14" s="172">
        <f>+'2-Tuit &amp; Oth NGF Rev'!B9</f>
        <v>1086997.83</v>
      </c>
      <c r="C14" s="165">
        <f t="shared" si="0"/>
        <v>72002.255171816112</v>
      </c>
      <c r="D14" s="166">
        <f t="shared" si="1"/>
        <v>6.6239557416426592E-2</v>
      </c>
      <c r="E14" s="165">
        <v>0</v>
      </c>
      <c r="F14" s="165">
        <f t="shared" si="2"/>
        <v>0</v>
      </c>
      <c r="G14" s="167">
        <v>155829</v>
      </c>
      <c r="H14" s="173">
        <f t="shared" si="3"/>
        <v>1242826.83</v>
      </c>
      <c r="I14" s="131"/>
      <c r="J14" s="131"/>
      <c r="K14" s="131"/>
      <c r="L14" s="131"/>
      <c r="M14" s="131"/>
      <c r="N14" s="131"/>
      <c r="O14" s="131"/>
      <c r="P14" s="131"/>
      <c r="Q14" s="131"/>
      <c r="R14" s="131"/>
      <c r="S14" s="131"/>
      <c r="T14" s="131"/>
      <c r="U14" s="131"/>
      <c r="V14" s="131"/>
      <c r="W14" s="131"/>
      <c r="X14" s="131"/>
      <c r="Y14" s="131"/>
      <c r="Z14" s="131"/>
    </row>
    <row r="15" spans="1:26" ht="15" customHeight="1" x14ac:dyDescent="0.35">
      <c r="A15" s="171" t="s">
        <v>95</v>
      </c>
      <c r="B15" s="172">
        <f>+'2-Tuit &amp; Oth NGF Rev'!B10</f>
        <v>98995</v>
      </c>
      <c r="C15" s="165">
        <f t="shared" si="0"/>
        <v>6557.3849864391495</v>
      </c>
      <c r="D15" s="166">
        <f t="shared" si="1"/>
        <v>6.6239557416426578E-2</v>
      </c>
      <c r="E15" s="165">
        <f t="shared" ref="E15:G15" si="4">0</f>
        <v>0</v>
      </c>
      <c r="F15" s="165">
        <f t="shared" si="4"/>
        <v>0</v>
      </c>
      <c r="G15" s="167">
        <f t="shared" si="4"/>
        <v>0</v>
      </c>
      <c r="H15" s="173">
        <f t="shared" si="3"/>
        <v>98995</v>
      </c>
      <c r="I15" s="131"/>
      <c r="J15" s="131"/>
      <c r="K15" s="131"/>
      <c r="L15" s="131"/>
      <c r="M15" s="131"/>
      <c r="N15" s="131"/>
      <c r="O15" s="131"/>
      <c r="P15" s="131"/>
      <c r="Q15" s="131"/>
      <c r="R15" s="131"/>
      <c r="S15" s="131"/>
      <c r="T15" s="131"/>
      <c r="U15" s="131"/>
      <c r="V15" s="131"/>
      <c r="W15" s="131"/>
      <c r="X15" s="131"/>
      <c r="Y15" s="131"/>
      <c r="Z15" s="131"/>
    </row>
    <row r="16" spans="1:26" ht="15" customHeight="1" x14ac:dyDescent="0.35">
      <c r="A16" s="171" t="s">
        <v>212</v>
      </c>
      <c r="B16" s="172">
        <f>+SUM('2-Tuit &amp; Oth NGF Rev'!B11+'2-Tuit &amp; Oth NGF Rev'!B13+'2-Tuit &amp; Oth NGF Rev'!B15+'2-Tuit &amp; Oth NGF Rev'!B17+'2-Tuit &amp; Oth NGF Rev'!B19)</f>
        <v>0</v>
      </c>
      <c r="C16" s="165">
        <v>0</v>
      </c>
      <c r="D16" s="166" t="str">
        <f t="shared" si="1"/>
        <v>%</v>
      </c>
      <c r="E16" s="165">
        <v>0</v>
      </c>
      <c r="F16" s="165">
        <f t="shared" ref="F16:G16" si="5">0</f>
        <v>0</v>
      </c>
      <c r="G16" s="167">
        <f t="shared" si="5"/>
        <v>0</v>
      </c>
      <c r="H16" s="173">
        <f t="shared" si="3"/>
        <v>0</v>
      </c>
      <c r="I16" s="131"/>
      <c r="J16" s="131"/>
      <c r="K16" s="131"/>
      <c r="L16" s="131"/>
      <c r="M16" s="131"/>
      <c r="N16" s="131"/>
      <c r="O16" s="131"/>
      <c r="P16" s="131"/>
      <c r="Q16" s="131"/>
      <c r="R16" s="131"/>
      <c r="S16" s="131"/>
      <c r="T16" s="131"/>
      <c r="U16" s="131"/>
      <c r="V16" s="131"/>
      <c r="W16" s="131"/>
      <c r="X16" s="131"/>
      <c r="Y16" s="131"/>
      <c r="Z16" s="131"/>
    </row>
    <row r="17" spans="1:26" ht="15" customHeight="1" x14ac:dyDescent="0.35">
      <c r="A17" s="174" t="s">
        <v>213</v>
      </c>
      <c r="B17" s="172">
        <f>+SUM('2-Tuit &amp; Oth NGF Rev'!B12+'2-Tuit &amp; Oth NGF Rev'!B14+'2-Tuit &amp; Oth NGF Rev'!B16+'2-Tuit &amp; Oth NGF Rev'!B18+'2-Tuit &amp; Oth NGF Rev'!B20)</f>
        <v>0</v>
      </c>
      <c r="C17" s="165">
        <f>0</f>
        <v>0</v>
      </c>
      <c r="D17" s="175" t="str">
        <f t="shared" si="1"/>
        <v>%</v>
      </c>
      <c r="E17" s="165">
        <f t="shared" ref="E17:G17" si="6">0</f>
        <v>0</v>
      </c>
      <c r="F17" s="165">
        <f t="shared" si="6"/>
        <v>0</v>
      </c>
      <c r="G17" s="167">
        <f t="shared" si="6"/>
        <v>0</v>
      </c>
      <c r="H17" s="176">
        <f t="shared" si="3"/>
        <v>0</v>
      </c>
      <c r="I17" s="131"/>
      <c r="J17" s="131"/>
      <c r="K17" s="131"/>
      <c r="L17" s="131"/>
      <c r="M17" s="131"/>
      <c r="N17" s="131"/>
      <c r="O17" s="131"/>
      <c r="P17" s="131"/>
      <c r="Q17" s="131"/>
      <c r="R17" s="131"/>
      <c r="S17" s="131"/>
      <c r="T17" s="131"/>
      <c r="U17" s="131"/>
      <c r="V17" s="131"/>
      <c r="W17" s="131"/>
      <c r="X17" s="131"/>
      <c r="Y17" s="131"/>
      <c r="Z17" s="131"/>
    </row>
    <row r="18" spans="1:26" ht="15" customHeight="1" x14ac:dyDescent="0.35">
      <c r="A18" s="177" t="s">
        <v>214</v>
      </c>
      <c r="B18" s="178">
        <f t="shared" ref="B18:C18" si="7">SUM(B12:B17)</f>
        <v>47033828.749999993</v>
      </c>
      <c r="C18" s="178">
        <f t="shared" si="7"/>
        <v>3115500.0000000005</v>
      </c>
      <c r="D18" s="179">
        <f t="shared" si="1"/>
        <v>6.6239557416426592E-2</v>
      </c>
      <c r="E18" s="178">
        <f t="shared" ref="E18:H18" si="8">SUM(E12:E17)</f>
        <v>3115500</v>
      </c>
      <c r="F18" s="178">
        <f t="shared" si="8"/>
        <v>0</v>
      </c>
      <c r="G18" s="178">
        <f t="shared" si="8"/>
        <v>1174564</v>
      </c>
      <c r="H18" s="180">
        <f t="shared" si="8"/>
        <v>48208392.749999993</v>
      </c>
      <c r="I18" s="131"/>
      <c r="J18" s="131"/>
      <c r="K18" s="131"/>
      <c r="L18" s="131"/>
      <c r="M18" s="131"/>
      <c r="N18" s="131"/>
      <c r="O18" s="131"/>
      <c r="P18" s="131"/>
      <c r="Q18" s="131"/>
      <c r="R18" s="131"/>
      <c r="S18" s="131"/>
      <c r="T18" s="131"/>
      <c r="U18" s="131"/>
      <c r="V18" s="131"/>
      <c r="W18" s="131"/>
      <c r="X18" s="131"/>
      <c r="Y18" s="131"/>
      <c r="Z18" s="131"/>
    </row>
    <row r="19" spans="1:26" ht="15" customHeight="1" x14ac:dyDescent="0.25">
      <c r="A19" s="289"/>
      <c r="B19" s="290"/>
      <c r="C19" s="290"/>
      <c r="D19" s="290"/>
      <c r="E19" s="290"/>
      <c r="F19" s="131"/>
      <c r="G19" s="131"/>
      <c r="H19" s="131"/>
      <c r="I19" s="131"/>
      <c r="J19" s="131"/>
      <c r="K19" s="131"/>
      <c r="L19" s="131"/>
      <c r="M19" s="131"/>
      <c r="N19" s="131"/>
      <c r="O19" s="131"/>
      <c r="P19" s="131"/>
      <c r="Q19" s="131"/>
      <c r="R19" s="131"/>
      <c r="S19" s="131"/>
      <c r="T19" s="131"/>
      <c r="U19" s="131"/>
      <c r="V19" s="131"/>
      <c r="W19" s="131"/>
      <c r="X19" s="131"/>
      <c r="Y19" s="131"/>
      <c r="Z19" s="131"/>
    </row>
    <row r="20" spans="1:26" ht="15" customHeight="1" x14ac:dyDescent="0.25">
      <c r="A20" s="291" t="s">
        <v>215</v>
      </c>
      <c r="B20" s="235"/>
      <c r="C20" s="235"/>
      <c r="D20" s="235"/>
      <c r="E20" s="235"/>
      <c r="F20" s="235"/>
      <c r="G20" s="235"/>
      <c r="H20" s="236"/>
      <c r="I20" s="131"/>
      <c r="J20" s="131"/>
      <c r="K20" s="131"/>
      <c r="L20" s="131"/>
      <c r="M20" s="131"/>
      <c r="N20" s="131"/>
      <c r="O20" s="131"/>
      <c r="P20" s="131"/>
      <c r="Q20" s="131"/>
      <c r="R20" s="131"/>
      <c r="S20" s="131"/>
      <c r="T20" s="131"/>
      <c r="U20" s="131"/>
      <c r="V20" s="131"/>
      <c r="W20" s="131"/>
      <c r="X20" s="131"/>
      <c r="Y20" s="131"/>
      <c r="Z20" s="131"/>
    </row>
    <row r="21" spans="1:26" ht="15" customHeight="1" x14ac:dyDescent="0.25">
      <c r="A21" s="292" t="s">
        <v>202</v>
      </c>
      <c r="B21" s="287" t="s">
        <v>203</v>
      </c>
      <c r="C21" s="287" t="s">
        <v>204</v>
      </c>
      <c r="D21" s="287" t="s">
        <v>205</v>
      </c>
      <c r="E21" s="287" t="s">
        <v>206</v>
      </c>
      <c r="F21" s="287" t="s">
        <v>207</v>
      </c>
      <c r="G21" s="287" t="s">
        <v>208</v>
      </c>
      <c r="H21" s="288" t="s">
        <v>209</v>
      </c>
      <c r="I21" s="43"/>
      <c r="J21" s="43"/>
      <c r="K21" s="43"/>
      <c r="L21" s="43"/>
      <c r="M21" s="43"/>
      <c r="N21" s="43"/>
      <c r="O21" s="43"/>
      <c r="P21" s="43"/>
      <c r="Q21" s="43"/>
      <c r="R21" s="43"/>
      <c r="S21" s="43"/>
      <c r="T21" s="43"/>
      <c r="U21" s="43"/>
      <c r="V21" s="43"/>
      <c r="W21" s="43"/>
      <c r="X21" s="43"/>
      <c r="Y21" s="43"/>
      <c r="Z21" s="43"/>
    </row>
    <row r="22" spans="1:26" ht="15" customHeight="1" x14ac:dyDescent="0.25">
      <c r="A22" s="293"/>
      <c r="B22" s="263"/>
      <c r="C22" s="263"/>
      <c r="D22" s="263"/>
      <c r="E22" s="263"/>
      <c r="F22" s="263"/>
      <c r="G22" s="263"/>
      <c r="H22" s="263"/>
      <c r="I22" s="131"/>
      <c r="J22" s="131"/>
      <c r="K22" s="131"/>
      <c r="L22" s="131"/>
      <c r="M22" s="131"/>
      <c r="N22" s="131"/>
      <c r="O22" s="131"/>
      <c r="P22" s="131"/>
      <c r="Q22" s="131"/>
      <c r="R22" s="131"/>
      <c r="S22" s="131"/>
      <c r="T22" s="131"/>
      <c r="U22" s="131"/>
      <c r="V22" s="131"/>
      <c r="W22" s="131"/>
      <c r="X22" s="131"/>
      <c r="Y22" s="131"/>
      <c r="Z22" s="131"/>
    </row>
    <row r="23" spans="1:26" ht="16.5" customHeight="1" x14ac:dyDescent="0.25">
      <c r="A23" s="293"/>
      <c r="B23" s="263"/>
      <c r="C23" s="263"/>
      <c r="D23" s="263"/>
      <c r="E23" s="263"/>
      <c r="F23" s="263"/>
      <c r="G23" s="263"/>
      <c r="H23" s="263"/>
      <c r="I23" s="284" t="s">
        <v>210</v>
      </c>
      <c r="J23" s="285"/>
      <c r="K23" s="131"/>
      <c r="L23" s="131"/>
      <c r="M23" s="131"/>
      <c r="N23" s="131"/>
      <c r="O23" s="131"/>
      <c r="P23" s="131"/>
      <c r="Q23" s="131"/>
      <c r="R23" s="131"/>
      <c r="S23" s="131"/>
      <c r="T23" s="131"/>
      <c r="U23" s="131"/>
      <c r="V23" s="131"/>
      <c r="W23" s="131"/>
      <c r="X23" s="131"/>
      <c r="Y23" s="131"/>
      <c r="Z23" s="131"/>
    </row>
    <row r="24" spans="1:26" ht="16.5" customHeight="1" x14ac:dyDescent="0.25">
      <c r="A24" s="294"/>
      <c r="B24" s="264"/>
      <c r="C24" s="264"/>
      <c r="D24" s="264"/>
      <c r="E24" s="264"/>
      <c r="F24" s="264"/>
      <c r="G24" s="264"/>
      <c r="H24" s="264"/>
      <c r="I24" s="286" t="s">
        <v>211</v>
      </c>
      <c r="J24" s="221"/>
      <c r="K24" s="131"/>
      <c r="L24" s="131"/>
      <c r="M24" s="131"/>
      <c r="N24" s="131"/>
      <c r="O24" s="131"/>
      <c r="P24" s="131"/>
      <c r="Q24" s="131"/>
      <c r="R24" s="131"/>
      <c r="S24" s="131"/>
      <c r="T24" s="131"/>
      <c r="U24" s="131"/>
      <c r="V24" s="131"/>
      <c r="W24" s="131"/>
      <c r="X24" s="131"/>
      <c r="Y24" s="131"/>
      <c r="Z24" s="131"/>
    </row>
    <row r="25" spans="1:26" ht="16.5" customHeight="1" x14ac:dyDescent="0.35">
      <c r="A25" s="163" t="s">
        <v>92</v>
      </c>
      <c r="B25" s="164">
        <f>+'2-Tuit &amp; Oth NGF Rev'!C7</f>
        <v>37504232</v>
      </c>
      <c r="C25" s="165">
        <f t="shared" ref="C25:C28" si="9">(B25/$B$31)*3205000</f>
        <v>2713178.7056360552</v>
      </c>
      <c r="D25" s="166">
        <f t="shared" ref="D25:D31" si="10">IF(C25=0,"%",C25/B25)</f>
        <v>7.2343267971360009E-2</v>
      </c>
      <c r="E25" s="165">
        <f>0.93*C31</f>
        <v>2980650.0000000005</v>
      </c>
      <c r="F25" s="165">
        <f t="shared" ref="F25:F26" si="11">0</f>
        <v>0</v>
      </c>
      <c r="G25" s="165">
        <v>950000</v>
      </c>
      <c r="H25" s="168">
        <f t="shared" ref="H25:H30" si="12">B25+F25+G25</f>
        <v>38454232</v>
      </c>
      <c r="I25" s="169">
        <f>(C25+C27+C29)-(E25+E27+E29)</f>
        <v>-197023.63704323862</v>
      </c>
      <c r="J25" s="170" t="str">
        <f>IF(I25&gt;0,"WARNING: IS subsidizing OS","Compliant")</f>
        <v>Compliant</v>
      </c>
      <c r="K25" s="131"/>
      <c r="L25" s="131"/>
      <c r="M25" s="131"/>
      <c r="N25" s="131"/>
      <c r="O25" s="131"/>
      <c r="P25" s="131"/>
      <c r="Q25" s="131"/>
      <c r="R25" s="131"/>
      <c r="S25" s="131"/>
      <c r="T25" s="131"/>
      <c r="U25" s="131"/>
      <c r="V25" s="131"/>
      <c r="W25" s="131"/>
      <c r="X25" s="131"/>
      <c r="Y25" s="131"/>
      <c r="Z25" s="131"/>
    </row>
    <row r="26" spans="1:26" ht="16.5" customHeight="1" x14ac:dyDescent="0.35">
      <c r="A26" s="171" t="s">
        <v>93</v>
      </c>
      <c r="B26" s="172">
        <f>+'2-Tuit &amp; Oth NGF Rev'!C8</f>
        <v>5731151</v>
      </c>
      <c r="C26" s="165">
        <f t="shared" si="9"/>
        <v>414610.19257732789</v>
      </c>
      <c r="D26" s="166">
        <f t="shared" si="10"/>
        <v>7.2343267971360009E-2</v>
      </c>
      <c r="E26" s="165">
        <f>0.07*C31</f>
        <v>224350.00000000006</v>
      </c>
      <c r="F26" s="165">
        <f t="shared" si="11"/>
        <v>0</v>
      </c>
      <c r="G26" s="165">
        <f>0</f>
        <v>0</v>
      </c>
      <c r="H26" s="173">
        <f t="shared" si="12"/>
        <v>5731151</v>
      </c>
      <c r="I26" s="131"/>
      <c r="J26" s="131"/>
      <c r="K26" s="131"/>
      <c r="L26" s="131"/>
      <c r="M26" s="131"/>
      <c r="N26" s="131"/>
      <c r="O26" s="131"/>
      <c r="P26" s="131"/>
      <c r="Q26" s="131"/>
      <c r="R26" s="131"/>
      <c r="S26" s="131"/>
      <c r="T26" s="131"/>
      <c r="U26" s="131"/>
      <c r="V26" s="131"/>
      <c r="W26" s="131"/>
      <c r="X26" s="131"/>
      <c r="Y26" s="131"/>
      <c r="Z26" s="131"/>
    </row>
    <row r="27" spans="1:26" ht="15" customHeight="1" x14ac:dyDescent="0.35">
      <c r="A27" s="171" t="s">
        <v>94</v>
      </c>
      <c r="B27" s="172">
        <f>+'2-Tuit &amp; Oth NGF Rev'!C9</f>
        <v>973797</v>
      </c>
      <c r="C27" s="165">
        <f t="shared" si="9"/>
        <v>70447.657320706465</v>
      </c>
      <c r="D27" s="166">
        <f t="shared" si="10"/>
        <v>7.2343267971360009E-2</v>
      </c>
      <c r="E27" s="165">
        <f t="shared" ref="E27:F27" si="13">0</f>
        <v>0</v>
      </c>
      <c r="F27" s="165">
        <f t="shared" si="13"/>
        <v>0</v>
      </c>
      <c r="G27" s="165">
        <v>160000</v>
      </c>
      <c r="H27" s="173">
        <f t="shared" si="12"/>
        <v>1133797</v>
      </c>
      <c r="I27" s="131"/>
      <c r="J27" s="131"/>
      <c r="K27" s="131"/>
      <c r="L27" s="131"/>
      <c r="M27" s="131"/>
      <c r="N27" s="131"/>
      <c r="O27" s="131"/>
      <c r="P27" s="131"/>
      <c r="Q27" s="131"/>
      <c r="R27" s="131"/>
      <c r="S27" s="131"/>
      <c r="T27" s="131"/>
      <c r="U27" s="131"/>
      <c r="V27" s="131"/>
      <c r="W27" s="131"/>
      <c r="X27" s="131"/>
      <c r="Y27" s="131"/>
      <c r="Z27" s="131"/>
    </row>
    <row r="28" spans="1:26" ht="15" customHeight="1" x14ac:dyDescent="0.35">
      <c r="A28" s="171" t="s">
        <v>95</v>
      </c>
      <c r="B28" s="172">
        <f>+'2-Tuit &amp; Oth NGF Rev'!C10</f>
        <v>93491</v>
      </c>
      <c r="C28" s="165">
        <f t="shared" si="9"/>
        <v>6763.4444659104183</v>
      </c>
      <c r="D28" s="166">
        <f t="shared" si="10"/>
        <v>7.2343267971360009E-2</v>
      </c>
      <c r="E28" s="165">
        <f t="shared" ref="E28:F28" si="14">0</f>
        <v>0</v>
      </c>
      <c r="F28" s="165">
        <f t="shared" si="14"/>
        <v>0</v>
      </c>
      <c r="G28" s="165"/>
      <c r="H28" s="173">
        <f t="shared" si="12"/>
        <v>93491</v>
      </c>
      <c r="I28" s="131"/>
      <c r="J28" s="131"/>
      <c r="K28" s="131"/>
      <c r="L28" s="131"/>
      <c r="M28" s="131"/>
      <c r="N28" s="131"/>
      <c r="O28" s="131"/>
      <c r="P28" s="131"/>
      <c r="Q28" s="131"/>
      <c r="R28" s="131"/>
      <c r="S28" s="131"/>
      <c r="T28" s="131"/>
      <c r="U28" s="131"/>
      <c r="V28" s="131"/>
      <c r="W28" s="131"/>
      <c r="X28" s="131"/>
      <c r="Y28" s="131"/>
      <c r="Z28" s="131"/>
    </row>
    <row r="29" spans="1:26" ht="15" customHeight="1" x14ac:dyDescent="0.35">
      <c r="A29" s="171" t="s">
        <v>212</v>
      </c>
      <c r="B29" s="172">
        <f>+SUM('2-Tuit &amp; Oth NGF Rev'!C11+'2-Tuit &amp; Oth NGF Rev'!C13+'2-Tuit &amp; Oth NGF Rev'!C15+'2-Tuit &amp; Oth NGF Rev'!C17+'2-Tuit &amp; Oth NGF Rev'!C19)</f>
        <v>0</v>
      </c>
      <c r="C29" s="165">
        <f t="shared" ref="C29:C30" si="15">0</f>
        <v>0</v>
      </c>
      <c r="D29" s="166" t="str">
        <f t="shared" si="10"/>
        <v>%</v>
      </c>
      <c r="E29" s="165">
        <f t="shared" ref="E29:G29" si="16">0</f>
        <v>0</v>
      </c>
      <c r="F29" s="165">
        <f t="shared" si="16"/>
        <v>0</v>
      </c>
      <c r="G29" s="165">
        <f t="shared" si="16"/>
        <v>0</v>
      </c>
      <c r="H29" s="173">
        <f t="shared" si="12"/>
        <v>0</v>
      </c>
      <c r="I29" s="131"/>
      <c r="J29" s="131"/>
      <c r="K29" s="131"/>
      <c r="L29" s="131"/>
      <c r="M29" s="131"/>
      <c r="N29" s="131"/>
      <c r="O29" s="131"/>
      <c r="P29" s="131"/>
      <c r="Q29" s="131"/>
      <c r="R29" s="131"/>
      <c r="S29" s="131"/>
      <c r="T29" s="131"/>
      <c r="U29" s="131"/>
      <c r="V29" s="131"/>
      <c r="W29" s="131"/>
      <c r="X29" s="131"/>
      <c r="Y29" s="131"/>
      <c r="Z29" s="131"/>
    </row>
    <row r="30" spans="1:26" ht="15" customHeight="1" x14ac:dyDescent="0.35">
      <c r="A30" s="174" t="s">
        <v>213</v>
      </c>
      <c r="B30" s="172">
        <f>+SUM('2-Tuit &amp; Oth NGF Rev'!C12+'2-Tuit &amp; Oth NGF Rev'!C14+'2-Tuit &amp; Oth NGF Rev'!C16+'2-Tuit &amp; Oth NGF Rev'!C18+'2-Tuit &amp; Oth NGF Rev'!C20)</f>
        <v>0</v>
      </c>
      <c r="C30" s="165">
        <f t="shared" si="15"/>
        <v>0</v>
      </c>
      <c r="D30" s="175" t="str">
        <f t="shared" si="10"/>
        <v>%</v>
      </c>
      <c r="E30" s="165">
        <f t="shared" ref="E30:G30" si="17">0</f>
        <v>0</v>
      </c>
      <c r="F30" s="165">
        <f t="shared" si="17"/>
        <v>0</v>
      </c>
      <c r="G30" s="165">
        <f t="shared" si="17"/>
        <v>0</v>
      </c>
      <c r="H30" s="176">
        <f t="shared" si="12"/>
        <v>0</v>
      </c>
      <c r="I30" s="131"/>
      <c r="J30" s="131"/>
      <c r="K30" s="131"/>
      <c r="L30" s="131"/>
      <c r="M30" s="131"/>
      <c r="N30" s="131"/>
      <c r="O30" s="131"/>
      <c r="P30" s="131"/>
      <c r="Q30" s="131"/>
      <c r="R30" s="131"/>
      <c r="S30" s="131"/>
      <c r="T30" s="131"/>
      <c r="U30" s="131"/>
      <c r="V30" s="131"/>
      <c r="W30" s="131"/>
      <c r="X30" s="131"/>
      <c r="Y30" s="131"/>
      <c r="Z30" s="131"/>
    </row>
    <row r="31" spans="1:26" ht="15" customHeight="1" x14ac:dyDescent="0.35">
      <c r="A31" s="177" t="s">
        <v>214</v>
      </c>
      <c r="B31" s="181">
        <f t="shared" ref="B31:C31" si="18">SUM(B25:B30)</f>
        <v>44302671</v>
      </c>
      <c r="C31" s="181">
        <f t="shared" si="18"/>
        <v>3205000.0000000005</v>
      </c>
      <c r="D31" s="179">
        <f t="shared" si="10"/>
        <v>7.2343267971360023E-2</v>
      </c>
      <c r="E31" s="181">
        <f t="shared" ref="E31:H31" si="19">SUM(E25:E30)</f>
        <v>3205000.0000000005</v>
      </c>
      <c r="F31" s="178">
        <f t="shared" si="19"/>
        <v>0</v>
      </c>
      <c r="G31" s="178">
        <f t="shared" si="19"/>
        <v>1110000</v>
      </c>
      <c r="H31" s="180">
        <f t="shared" si="19"/>
        <v>45412671</v>
      </c>
      <c r="I31" s="131"/>
      <c r="J31" s="131"/>
      <c r="K31" s="131"/>
      <c r="L31" s="131"/>
      <c r="M31" s="131"/>
      <c r="N31" s="131"/>
      <c r="O31" s="131"/>
      <c r="P31" s="131"/>
      <c r="Q31" s="131"/>
      <c r="R31" s="131"/>
      <c r="S31" s="131"/>
      <c r="T31" s="131"/>
      <c r="U31" s="131"/>
      <c r="V31" s="131"/>
      <c r="W31" s="131"/>
      <c r="X31" s="131"/>
      <c r="Y31" s="131"/>
      <c r="Z31" s="131"/>
    </row>
    <row r="32" spans="1:26" ht="15" customHeight="1" x14ac:dyDescent="0.35">
      <c r="A32" s="302"/>
      <c r="B32" s="290"/>
      <c r="C32" s="290"/>
      <c r="D32" s="290"/>
      <c r="E32" s="290"/>
      <c r="F32" s="131"/>
      <c r="G32" s="131"/>
      <c r="H32" s="131"/>
      <c r="I32" s="131"/>
      <c r="J32" s="131"/>
      <c r="K32" s="131"/>
      <c r="L32" s="131"/>
      <c r="M32" s="131"/>
      <c r="N32" s="131"/>
      <c r="O32" s="131"/>
      <c r="P32" s="131"/>
      <c r="Q32" s="131"/>
      <c r="R32" s="131"/>
      <c r="S32" s="131"/>
      <c r="T32" s="131"/>
      <c r="U32" s="131"/>
      <c r="V32" s="131"/>
      <c r="W32" s="131"/>
      <c r="X32" s="131"/>
      <c r="Y32" s="131"/>
      <c r="Z32" s="131"/>
    </row>
    <row r="33" spans="1:26" ht="15" customHeight="1" x14ac:dyDescent="0.25">
      <c r="A33" s="291" t="s">
        <v>216</v>
      </c>
      <c r="B33" s="235"/>
      <c r="C33" s="235"/>
      <c r="D33" s="235"/>
      <c r="E33" s="235"/>
      <c r="F33" s="235"/>
      <c r="G33" s="235"/>
      <c r="H33" s="236"/>
      <c r="I33" s="131"/>
      <c r="J33" s="131"/>
      <c r="K33" s="131"/>
      <c r="L33" s="131"/>
      <c r="M33" s="131"/>
      <c r="N33" s="131"/>
      <c r="O33" s="131"/>
      <c r="P33" s="131"/>
      <c r="Q33" s="131"/>
      <c r="R33" s="131"/>
      <c r="S33" s="131"/>
      <c r="T33" s="131"/>
      <c r="U33" s="131"/>
      <c r="V33" s="131"/>
      <c r="W33" s="131"/>
      <c r="X33" s="131"/>
      <c r="Y33" s="131"/>
      <c r="Z33" s="131"/>
    </row>
    <row r="34" spans="1:26" ht="15" customHeight="1" x14ac:dyDescent="0.25">
      <c r="A34" s="292" t="s">
        <v>202</v>
      </c>
      <c r="B34" s="287" t="s">
        <v>203</v>
      </c>
      <c r="C34" s="287" t="s">
        <v>204</v>
      </c>
      <c r="D34" s="287" t="s">
        <v>205</v>
      </c>
      <c r="E34" s="287" t="s">
        <v>206</v>
      </c>
      <c r="F34" s="287" t="s">
        <v>207</v>
      </c>
      <c r="G34" s="287" t="s">
        <v>208</v>
      </c>
      <c r="H34" s="288" t="s">
        <v>209</v>
      </c>
      <c r="I34" s="43"/>
      <c r="J34" s="43"/>
      <c r="K34" s="43"/>
      <c r="L34" s="43"/>
      <c r="M34" s="43"/>
      <c r="N34" s="43"/>
      <c r="O34" s="43"/>
      <c r="P34" s="43"/>
      <c r="Q34" s="43"/>
      <c r="R34" s="43"/>
      <c r="S34" s="43"/>
      <c r="T34" s="43"/>
      <c r="U34" s="43"/>
      <c r="V34" s="43"/>
      <c r="W34" s="43"/>
      <c r="X34" s="43"/>
      <c r="Y34" s="43"/>
      <c r="Z34" s="43"/>
    </row>
    <row r="35" spans="1:26" ht="12.75" customHeight="1" x14ac:dyDescent="0.25">
      <c r="A35" s="293"/>
      <c r="B35" s="263"/>
      <c r="C35" s="263"/>
      <c r="D35" s="263"/>
      <c r="E35" s="263"/>
      <c r="F35" s="263"/>
      <c r="G35" s="263"/>
      <c r="H35" s="263"/>
      <c r="I35" s="131"/>
      <c r="J35" s="43"/>
      <c r="K35" s="43"/>
      <c r="L35" s="43"/>
      <c r="M35" s="43"/>
      <c r="N35" s="43"/>
      <c r="O35" s="43"/>
      <c r="P35" s="43"/>
      <c r="Q35" s="43"/>
      <c r="R35" s="43"/>
      <c r="S35" s="43"/>
      <c r="T35" s="43"/>
      <c r="U35" s="43"/>
      <c r="V35" s="43"/>
      <c r="W35" s="43"/>
      <c r="X35" s="43"/>
      <c r="Y35" s="43"/>
      <c r="Z35" s="43"/>
    </row>
    <row r="36" spans="1:26" ht="15" customHeight="1" x14ac:dyDescent="0.25">
      <c r="A36" s="293"/>
      <c r="B36" s="263"/>
      <c r="C36" s="263"/>
      <c r="D36" s="263"/>
      <c r="E36" s="263"/>
      <c r="F36" s="263"/>
      <c r="G36" s="263"/>
      <c r="H36" s="263"/>
      <c r="I36" s="284" t="s">
        <v>210</v>
      </c>
      <c r="J36" s="285"/>
      <c r="K36" s="131"/>
      <c r="L36" s="131"/>
      <c r="M36" s="131"/>
      <c r="N36" s="131"/>
      <c r="O36" s="131"/>
      <c r="P36" s="131"/>
      <c r="Q36" s="131"/>
      <c r="R36" s="131"/>
      <c r="S36" s="131"/>
      <c r="T36" s="131"/>
      <c r="U36" s="131"/>
      <c r="V36" s="131"/>
      <c r="W36" s="131"/>
      <c r="X36" s="131"/>
      <c r="Y36" s="131"/>
      <c r="Z36" s="131"/>
    </row>
    <row r="37" spans="1:26" ht="16.5" customHeight="1" x14ac:dyDescent="0.25">
      <c r="A37" s="294"/>
      <c r="B37" s="264"/>
      <c r="C37" s="264"/>
      <c r="D37" s="264"/>
      <c r="E37" s="264"/>
      <c r="F37" s="264"/>
      <c r="G37" s="264"/>
      <c r="H37" s="264"/>
      <c r="I37" s="286" t="s">
        <v>211</v>
      </c>
      <c r="J37" s="221"/>
      <c r="K37" s="131"/>
      <c r="L37" s="131"/>
      <c r="M37" s="131"/>
      <c r="N37" s="131"/>
      <c r="O37" s="131"/>
      <c r="P37" s="131"/>
      <c r="Q37" s="131"/>
      <c r="R37" s="131"/>
      <c r="S37" s="131"/>
      <c r="T37" s="131"/>
      <c r="U37" s="131"/>
      <c r="V37" s="131"/>
      <c r="W37" s="131"/>
      <c r="X37" s="131"/>
      <c r="Y37" s="131"/>
      <c r="Z37" s="131"/>
    </row>
    <row r="38" spans="1:26" ht="16.5" customHeight="1" x14ac:dyDescent="0.35">
      <c r="A38" s="163" t="s">
        <v>92</v>
      </c>
      <c r="B38" s="164">
        <f>+'2-Tuit &amp; Oth NGF Rev'!D7</f>
        <v>40715900</v>
      </c>
      <c r="C38" s="165">
        <f t="shared" ref="C38:C41" si="20">(B38/$B$44)*3305000</f>
        <v>2779901.3224843829</v>
      </c>
      <c r="D38" s="166">
        <f t="shared" ref="D38:D44" si="21">IF(C38=0,"%",C38/B38)</f>
        <v>6.8275571029607171E-2</v>
      </c>
      <c r="E38" s="165">
        <f>0.93*C44</f>
        <v>3073650</v>
      </c>
      <c r="F38" s="165">
        <f t="shared" ref="F38:F39" si="22">0</f>
        <v>0</v>
      </c>
      <c r="G38" s="165">
        <v>950000</v>
      </c>
      <c r="H38" s="168">
        <f t="shared" ref="H38:H43" si="23">B38+F38+G38</f>
        <v>41665900</v>
      </c>
      <c r="I38" s="169">
        <f>(C38+C40+C42)-(E38+E40+E42)</f>
        <v>-220220.87163341511</v>
      </c>
      <c r="J38" s="170" t="str">
        <f>IF(I38&gt;0,"WARNING: IS subsidizing OS","Compliant")</f>
        <v>Compliant</v>
      </c>
      <c r="K38" s="131"/>
      <c r="L38" s="131"/>
      <c r="M38" s="131"/>
      <c r="N38" s="131"/>
      <c r="O38" s="131"/>
      <c r="P38" s="131"/>
      <c r="Q38" s="131"/>
      <c r="R38" s="131"/>
      <c r="S38" s="131"/>
      <c r="T38" s="131"/>
      <c r="U38" s="131"/>
      <c r="V38" s="131"/>
      <c r="W38" s="131"/>
      <c r="X38" s="131"/>
      <c r="Y38" s="131"/>
      <c r="Z38" s="131"/>
    </row>
    <row r="39" spans="1:26" ht="16.5" customHeight="1" x14ac:dyDescent="0.35">
      <c r="A39" s="171" t="s">
        <v>93</v>
      </c>
      <c r="B39" s="182">
        <f>+'2-Tuit &amp; Oth NGF Rev'!D8</f>
        <v>6499739</v>
      </c>
      <c r="C39" s="165">
        <f t="shared" si="20"/>
        <v>443773.39176840789</v>
      </c>
      <c r="D39" s="166">
        <f t="shared" si="21"/>
        <v>6.8275571029607171E-2</v>
      </c>
      <c r="E39" s="165">
        <f>0.07*C44</f>
        <v>231350.00000000003</v>
      </c>
      <c r="F39" s="165">
        <f t="shared" si="22"/>
        <v>0</v>
      </c>
      <c r="G39" s="165">
        <f>0</f>
        <v>0</v>
      </c>
      <c r="H39" s="173">
        <f t="shared" si="23"/>
        <v>6499739</v>
      </c>
      <c r="I39" s="131"/>
      <c r="J39" s="131"/>
      <c r="K39" s="131"/>
      <c r="L39" s="131"/>
      <c r="M39" s="131"/>
      <c r="N39" s="131"/>
      <c r="O39" s="131"/>
      <c r="P39" s="131"/>
      <c r="Q39" s="131"/>
      <c r="R39" s="131"/>
      <c r="S39" s="131"/>
      <c r="T39" s="131"/>
      <c r="U39" s="131"/>
      <c r="V39" s="131"/>
      <c r="W39" s="131"/>
      <c r="X39" s="131"/>
      <c r="Y39" s="131"/>
      <c r="Z39" s="131"/>
    </row>
    <row r="40" spans="1:26" ht="16.5" customHeight="1" x14ac:dyDescent="0.35">
      <c r="A40" s="171" t="s">
        <v>94</v>
      </c>
      <c r="B40" s="182">
        <f>+'2-Tuit &amp; Oth NGF Rev'!D9</f>
        <v>1076927</v>
      </c>
      <c r="C40" s="165">
        <f t="shared" si="20"/>
        <v>73527.805882201763</v>
      </c>
      <c r="D40" s="166">
        <f t="shared" si="21"/>
        <v>6.8275571029607171E-2</v>
      </c>
      <c r="E40" s="165">
        <f t="shared" ref="E40:F40" si="24">0</f>
        <v>0</v>
      </c>
      <c r="F40" s="165">
        <f t="shared" si="24"/>
        <v>0</v>
      </c>
      <c r="G40" s="165">
        <v>160000</v>
      </c>
      <c r="H40" s="173">
        <f t="shared" si="23"/>
        <v>1236927</v>
      </c>
      <c r="I40" s="131"/>
      <c r="J40" s="131"/>
      <c r="K40" s="131"/>
      <c r="L40" s="131"/>
      <c r="M40" s="131"/>
      <c r="N40" s="131"/>
      <c r="O40" s="131"/>
      <c r="P40" s="131"/>
      <c r="Q40" s="131"/>
      <c r="R40" s="131"/>
      <c r="S40" s="131"/>
      <c r="T40" s="131"/>
      <c r="U40" s="131"/>
      <c r="V40" s="131"/>
      <c r="W40" s="131"/>
      <c r="X40" s="131"/>
      <c r="Y40" s="131"/>
      <c r="Z40" s="131"/>
    </row>
    <row r="41" spans="1:26" ht="15" customHeight="1" x14ac:dyDescent="0.35">
      <c r="A41" s="171" t="s">
        <v>95</v>
      </c>
      <c r="B41" s="182">
        <f>+'2-Tuit &amp; Oth NGF Rev'!D10</f>
        <v>114206</v>
      </c>
      <c r="C41" s="165">
        <f t="shared" si="20"/>
        <v>7797.479865007318</v>
      </c>
      <c r="D41" s="166">
        <f t="shared" si="21"/>
        <v>6.8275571029607185E-2</v>
      </c>
      <c r="E41" s="165">
        <f t="shared" ref="E41:G41" si="25">0</f>
        <v>0</v>
      </c>
      <c r="F41" s="165">
        <f t="shared" si="25"/>
        <v>0</v>
      </c>
      <c r="G41" s="165">
        <f t="shared" si="25"/>
        <v>0</v>
      </c>
      <c r="H41" s="173">
        <f t="shared" si="23"/>
        <v>114206</v>
      </c>
      <c r="I41" s="131"/>
      <c r="J41" s="131"/>
      <c r="K41" s="131"/>
      <c r="L41" s="131"/>
      <c r="M41" s="131"/>
      <c r="N41" s="131"/>
      <c r="O41" s="131"/>
      <c r="P41" s="131"/>
      <c r="Q41" s="131"/>
      <c r="R41" s="131"/>
      <c r="S41" s="131"/>
      <c r="T41" s="131"/>
      <c r="U41" s="131"/>
      <c r="V41" s="131"/>
      <c r="W41" s="131"/>
      <c r="X41" s="131"/>
      <c r="Y41" s="131"/>
      <c r="Z41" s="131"/>
    </row>
    <row r="42" spans="1:26" ht="15" customHeight="1" x14ac:dyDescent="0.35">
      <c r="A42" s="171" t="s">
        <v>212</v>
      </c>
      <c r="B42" s="172">
        <f>+SUM('2-Tuit &amp; Oth NGF Rev'!D11+'2-Tuit &amp; Oth NGF Rev'!D13+'2-Tuit &amp; Oth NGF Rev'!D15+'2-Tuit &amp; Oth NGF Rev'!D17+'2-Tuit &amp; Oth NGF Rev'!D19)</f>
        <v>0</v>
      </c>
      <c r="C42" s="165">
        <f t="shared" ref="C42:C43" si="26">0</f>
        <v>0</v>
      </c>
      <c r="D42" s="166" t="str">
        <f t="shared" si="21"/>
        <v>%</v>
      </c>
      <c r="E42" s="165">
        <f t="shared" ref="E42:G42" si="27">0</f>
        <v>0</v>
      </c>
      <c r="F42" s="165">
        <f t="shared" si="27"/>
        <v>0</v>
      </c>
      <c r="G42" s="165">
        <f t="shared" si="27"/>
        <v>0</v>
      </c>
      <c r="H42" s="173">
        <f t="shared" si="23"/>
        <v>0</v>
      </c>
      <c r="I42" s="131"/>
      <c r="J42" s="131"/>
      <c r="K42" s="131"/>
      <c r="L42" s="131"/>
      <c r="M42" s="131"/>
      <c r="N42" s="131"/>
      <c r="O42" s="131"/>
      <c r="P42" s="131"/>
      <c r="Q42" s="131"/>
      <c r="R42" s="131"/>
      <c r="S42" s="131"/>
      <c r="T42" s="131"/>
      <c r="U42" s="131"/>
      <c r="V42" s="131"/>
      <c r="W42" s="131"/>
      <c r="X42" s="131"/>
      <c r="Y42" s="131"/>
      <c r="Z42" s="131"/>
    </row>
    <row r="43" spans="1:26" ht="15" customHeight="1" x14ac:dyDescent="0.35">
      <c r="A43" s="174" t="s">
        <v>213</v>
      </c>
      <c r="B43" s="172">
        <f>+SUM('2-Tuit &amp; Oth NGF Rev'!D12+'2-Tuit &amp; Oth NGF Rev'!D14+'2-Tuit &amp; Oth NGF Rev'!D16+'2-Tuit &amp; Oth NGF Rev'!D18+'2-Tuit &amp; Oth NGF Rev'!D20)</f>
        <v>0</v>
      </c>
      <c r="C43" s="165">
        <f t="shared" si="26"/>
        <v>0</v>
      </c>
      <c r="D43" s="166" t="str">
        <f t="shared" si="21"/>
        <v>%</v>
      </c>
      <c r="E43" s="165">
        <f t="shared" ref="E43:G43" si="28">0</f>
        <v>0</v>
      </c>
      <c r="F43" s="165">
        <f t="shared" si="28"/>
        <v>0</v>
      </c>
      <c r="G43" s="165">
        <f t="shared" si="28"/>
        <v>0</v>
      </c>
      <c r="H43" s="176">
        <f t="shared" si="23"/>
        <v>0</v>
      </c>
      <c r="I43" s="131"/>
      <c r="J43" s="131"/>
      <c r="K43" s="131"/>
      <c r="L43" s="131"/>
      <c r="M43" s="131"/>
      <c r="N43" s="131"/>
      <c r="O43" s="131"/>
      <c r="P43" s="131"/>
      <c r="Q43" s="131"/>
      <c r="R43" s="131"/>
      <c r="S43" s="131"/>
      <c r="T43" s="131"/>
      <c r="U43" s="131"/>
      <c r="V43" s="131"/>
      <c r="W43" s="131"/>
      <c r="X43" s="131"/>
      <c r="Y43" s="131"/>
      <c r="Z43" s="131"/>
    </row>
    <row r="44" spans="1:26" ht="15" customHeight="1" x14ac:dyDescent="0.35">
      <c r="A44" s="177" t="s">
        <v>214</v>
      </c>
      <c r="B44" s="181">
        <f t="shared" ref="B44:C44" si="29">SUM(B38:B43)</f>
        <v>48406772</v>
      </c>
      <c r="C44" s="181">
        <f t="shared" si="29"/>
        <v>3305000</v>
      </c>
      <c r="D44" s="179">
        <f t="shared" si="21"/>
        <v>6.8275571029607185E-2</v>
      </c>
      <c r="E44" s="181">
        <f t="shared" ref="E44:H44" si="30">SUM(E38:E43)</f>
        <v>3305000</v>
      </c>
      <c r="F44" s="178">
        <f t="shared" si="30"/>
        <v>0</v>
      </c>
      <c r="G44" s="178">
        <f t="shared" si="30"/>
        <v>1110000</v>
      </c>
      <c r="H44" s="180">
        <f t="shared" si="30"/>
        <v>49516772</v>
      </c>
      <c r="I44" s="131"/>
      <c r="J44" s="131"/>
      <c r="K44" s="131"/>
      <c r="L44" s="131"/>
      <c r="M44" s="131"/>
      <c r="N44" s="131"/>
      <c r="O44" s="131"/>
      <c r="P44" s="131"/>
      <c r="Q44" s="131"/>
      <c r="R44" s="131"/>
      <c r="S44" s="131"/>
      <c r="T44" s="131"/>
      <c r="U44" s="131"/>
      <c r="V44" s="131"/>
      <c r="W44" s="131"/>
      <c r="X44" s="131"/>
      <c r="Y44" s="131"/>
      <c r="Z44" s="131"/>
    </row>
    <row r="45" spans="1:26" ht="15" customHeight="1" x14ac:dyDescent="0.25">
      <c r="A45" s="301"/>
      <c r="B45" s="290"/>
      <c r="C45" s="290"/>
      <c r="D45" s="290"/>
      <c r="E45" s="290"/>
      <c r="F45" s="131"/>
      <c r="G45" s="131"/>
      <c r="H45" s="131"/>
      <c r="I45" s="131"/>
      <c r="J45" s="131"/>
      <c r="K45" s="131"/>
      <c r="L45" s="131"/>
      <c r="M45" s="131"/>
      <c r="N45" s="131"/>
      <c r="O45" s="131"/>
      <c r="P45" s="131"/>
      <c r="Q45" s="131"/>
      <c r="R45" s="131"/>
      <c r="S45" s="131"/>
      <c r="T45" s="131"/>
      <c r="U45" s="131"/>
      <c r="V45" s="131"/>
      <c r="W45" s="131"/>
      <c r="X45" s="131"/>
      <c r="Y45" s="131"/>
      <c r="Z45" s="131"/>
    </row>
    <row r="46" spans="1:26" ht="15" customHeight="1" x14ac:dyDescent="0.25">
      <c r="A46" s="291" t="s">
        <v>217</v>
      </c>
      <c r="B46" s="235"/>
      <c r="C46" s="235"/>
      <c r="D46" s="235"/>
      <c r="E46" s="235"/>
      <c r="F46" s="235"/>
      <c r="G46" s="235"/>
      <c r="H46" s="236"/>
      <c r="I46" s="131"/>
      <c r="J46" s="131"/>
      <c r="K46" s="131"/>
      <c r="L46" s="131"/>
      <c r="M46" s="131"/>
      <c r="N46" s="131"/>
      <c r="O46" s="131"/>
      <c r="P46" s="131"/>
      <c r="Q46" s="131"/>
      <c r="R46" s="131"/>
      <c r="S46" s="131"/>
      <c r="T46" s="131"/>
      <c r="U46" s="131"/>
      <c r="V46" s="131"/>
      <c r="W46" s="131"/>
      <c r="X46" s="131"/>
      <c r="Y46" s="131"/>
      <c r="Z46" s="131"/>
    </row>
    <row r="47" spans="1:26" ht="15" customHeight="1" x14ac:dyDescent="0.25">
      <c r="A47" s="292" t="s">
        <v>202</v>
      </c>
      <c r="B47" s="287" t="s">
        <v>203</v>
      </c>
      <c r="C47" s="287" t="s">
        <v>204</v>
      </c>
      <c r="D47" s="287" t="s">
        <v>205</v>
      </c>
      <c r="E47" s="287" t="s">
        <v>206</v>
      </c>
      <c r="F47" s="287" t="s">
        <v>207</v>
      </c>
      <c r="G47" s="287" t="s">
        <v>208</v>
      </c>
      <c r="H47" s="288" t="s">
        <v>209</v>
      </c>
      <c r="I47" s="43"/>
      <c r="J47" s="43"/>
      <c r="K47" s="43"/>
      <c r="L47" s="43"/>
      <c r="M47" s="43"/>
      <c r="N47" s="43"/>
      <c r="O47" s="43"/>
      <c r="P47" s="43"/>
      <c r="Q47" s="43"/>
      <c r="R47" s="43"/>
      <c r="S47" s="43"/>
      <c r="T47" s="43"/>
      <c r="U47" s="43"/>
      <c r="V47" s="43"/>
      <c r="W47" s="43"/>
      <c r="X47" s="43"/>
      <c r="Y47" s="43"/>
      <c r="Z47" s="43"/>
    </row>
    <row r="48" spans="1:26" ht="15" customHeight="1" x14ac:dyDescent="0.25">
      <c r="A48" s="293"/>
      <c r="B48" s="263"/>
      <c r="C48" s="263"/>
      <c r="D48" s="263"/>
      <c r="E48" s="263"/>
      <c r="F48" s="263"/>
      <c r="G48" s="263"/>
      <c r="H48" s="263"/>
      <c r="I48" s="131"/>
      <c r="J48" s="43"/>
      <c r="K48" s="43"/>
      <c r="L48" s="43"/>
      <c r="M48" s="43"/>
      <c r="N48" s="43"/>
      <c r="O48" s="43"/>
      <c r="P48" s="43"/>
      <c r="Q48" s="43"/>
      <c r="R48" s="43"/>
      <c r="S48" s="43"/>
      <c r="T48" s="43"/>
      <c r="U48" s="43"/>
      <c r="V48" s="43"/>
      <c r="W48" s="43"/>
      <c r="X48" s="43"/>
      <c r="Y48" s="43"/>
      <c r="Z48" s="43"/>
    </row>
    <row r="49" spans="1:26" ht="15" customHeight="1" x14ac:dyDescent="0.25">
      <c r="A49" s="293"/>
      <c r="B49" s="263"/>
      <c r="C49" s="263"/>
      <c r="D49" s="263"/>
      <c r="E49" s="263"/>
      <c r="F49" s="263"/>
      <c r="G49" s="263"/>
      <c r="H49" s="263"/>
      <c r="I49" s="284" t="s">
        <v>210</v>
      </c>
      <c r="J49" s="285"/>
      <c r="K49" s="43"/>
      <c r="L49" s="43"/>
      <c r="M49" s="43"/>
      <c r="N49" s="43"/>
      <c r="O49" s="43"/>
      <c r="P49" s="43"/>
      <c r="Q49" s="43"/>
      <c r="R49" s="43"/>
      <c r="S49" s="43"/>
      <c r="T49" s="43"/>
      <c r="U49" s="43"/>
      <c r="V49" s="43"/>
      <c r="W49" s="43"/>
      <c r="X49" s="43"/>
      <c r="Y49" s="43"/>
      <c r="Z49" s="43"/>
    </row>
    <row r="50" spans="1:26" ht="15" customHeight="1" x14ac:dyDescent="0.25">
      <c r="A50" s="294"/>
      <c r="B50" s="264"/>
      <c r="C50" s="264"/>
      <c r="D50" s="264"/>
      <c r="E50" s="264"/>
      <c r="F50" s="264"/>
      <c r="G50" s="264"/>
      <c r="H50" s="264"/>
      <c r="I50" s="286" t="s">
        <v>211</v>
      </c>
      <c r="J50" s="221"/>
      <c r="K50" s="43"/>
      <c r="L50" s="43"/>
      <c r="M50" s="43"/>
      <c r="N50" s="43"/>
      <c r="O50" s="43"/>
      <c r="P50" s="43"/>
      <c r="Q50" s="43"/>
      <c r="R50" s="43"/>
      <c r="S50" s="43"/>
      <c r="T50" s="43"/>
      <c r="U50" s="43"/>
      <c r="V50" s="43"/>
      <c r="W50" s="43"/>
      <c r="X50" s="43"/>
      <c r="Y50" s="43"/>
      <c r="Z50" s="43"/>
    </row>
    <row r="51" spans="1:26" ht="15" customHeight="1" x14ac:dyDescent="0.35">
      <c r="A51" s="163" t="s">
        <v>92</v>
      </c>
      <c r="B51" s="164">
        <f>+'2-Tuit &amp; Oth NGF Rev'!E7</f>
        <v>43439169</v>
      </c>
      <c r="C51" s="165">
        <f t="shared" ref="C51:C54" si="31">(B51/$B$57)*3305000</f>
        <v>2784391.8374944022</v>
      </c>
      <c r="D51" s="166">
        <f t="shared" ref="D51:D57" si="32">IF(C51=0,"%",C51/B51)</f>
        <v>6.4098644186641837E-2</v>
      </c>
      <c r="E51" s="165">
        <f>0.93*C57</f>
        <v>3073650</v>
      </c>
      <c r="F51" s="165">
        <f t="shared" ref="F51:F52" si="33">0</f>
        <v>0</v>
      </c>
      <c r="G51" s="165">
        <v>950000</v>
      </c>
      <c r="H51" s="168">
        <f t="shared" ref="H51:H56" si="34">B51+F51+G51</f>
        <v>44389169</v>
      </c>
      <c r="I51" s="169">
        <f>(C51+C53+C55)-(E51+E53+E55)</f>
        <v>-211047.04802567139</v>
      </c>
      <c r="J51" s="170" t="str">
        <f>IF(I51&gt;0,"WARNING: IS subsidizing OS","Compliant")</f>
        <v>Compliant</v>
      </c>
      <c r="K51" s="43"/>
      <c r="L51" s="43"/>
      <c r="M51" s="43"/>
      <c r="N51" s="43"/>
      <c r="O51" s="43"/>
      <c r="P51" s="43"/>
      <c r="Q51" s="43"/>
      <c r="R51" s="43"/>
      <c r="S51" s="43"/>
      <c r="T51" s="43"/>
      <c r="U51" s="43"/>
      <c r="V51" s="43"/>
      <c r="W51" s="43"/>
      <c r="X51" s="43"/>
      <c r="Y51" s="43"/>
      <c r="Z51" s="43"/>
    </row>
    <row r="52" spans="1:26" ht="15" customHeight="1" x14ac:dyDescent="0.35">
      <c r="A52" s="171" t="s">
        <v>93</v>
      </c>
      <c r="B52" s="182">
        <f>+'2-Tuit &amp; Oth NGF Rev'!E8</f>
        <v>6780871</v>
      </c>
      <c r="C52" s="165">
        <f t="shared" si="31"/>
        <v>434644.63750451815</v>
      </c>
      <c r="D52" s="166">
        <f t="shared" si="32"/>
        <v>6.4098644186641823E-2</v>
      </c>
      <c r="E52" s="165">
        <f>0.07*C57</f>
        <v>231350.00000000003</v>
      </c>
      <c r="F52" s="165">
        <f t="shared" si="33"/>
        <v>0</v>
      </c>
      <c r="G52" s="165">
        <f>0</f>
        <v>0</v>
      </c>
      <c r="H52" s="173">
        <f t="shared" si="34"/>
        <v>6780871</v>
      </c>
      <c r="I52" s="43"/>
      <c r="J52" s="43"/>
      <c r="K52" s="43"/>
      <c r="L52" s="43"/>
      <c r="M52" s="43"/>
      <c r="N52" s="43"/>
      <c r="O52" s="43"/>
      <c r="P52" s="43"/>
      <c r="Q52" s="43"/>
      <c r="R52" s="43"/>
      <c r="S52" s="43"/>
      <c r="T52" s="43"/>
      <c r="U52" s="43"/>
      <c r="V52" s="43"/>
      <c r="W52" s="43"/>
      <c r="X52" s="43"/>
      <c r="Y52" s="43"/>
      <c r="Z52" s="43"/>
    </row>
    <row r="53" spans="1:26" ht="15" customHeight="1" x14ac:dyDescent="0.35">
      <c r="A53" s="171" t="s">
        <v>94</v>
      </c>
      <c r="B53" s="182">
        <f>+'2-Tuit &amp; Oth NGF Rev'!E9</f>
        <v>1220168</v>
      </c>
      <c r="C53" s="165">
        <f t="shared" si="31"/>
        <v>78211.114479926386</v>
      </c>
      <c r="D53" s="166">
        <f t="shared" si="32"/>
        <v>6.4098644186641823E-2</v>
      </c>
      <c r="E53" s="165">
        <f t="shared" ref="E53:F53" si="35">0</f>
        <v>0</v>
      </c>
      <c r="F53" s="165">
        <f t="shared" si="35"/>
        <v>0</v>
      </c>
      <c r="G53" s="165">
        <v>160000</v>
      </c>
      <c r="H53" s="173">
        <f t="shared" si="34"/>
        <v>1380168</v>
      </c>
      <c r="I53" s="43"/>
      <c r="J53" s="43"/>
      <c r="K53" s="43"/>
      <c r="L53" s="43"/>
      <c r="M53" s="43"/>
      <c r="N53" s="43"/>
      <c r="O53" s="43"/>
      <c r="P53" s="43"/>
      <c r="Q53" s="43"/>
      <c r="R53" s="43"/>
      <c r="S53" s="43"/>
      <c r="T53" s="43"/>
      <c r="U53" s="43"/>
      <c r="V53" s="43"/>
      <c r="W53" s="43"/>
      <c r="X53" s="43"/>
      <c r="Y53" s="43"/>
      <c r="Z53" s="43"/>
    </row>
    <row r="54" spans="1:26" ht="15" customHeight="1" x14ac:dyDescent="0.35">
      <c r="A54" s="171" t="s">
        <v>95</v>
      </c>
      <c r="B54" s="182">
        <f>+'2-Tuit &amp; Oth NGF Rev'!E10</f>
        <v>120945</v>
      </c>
      <c r="C54" s="165">
        <f t="shared" si="31"/>
        <v>7752.4105211533961</v>
      </c>
      <c r="D54" s="166">
        <f t="shared" si="32"/>
        <v>6.4098644186641823E-2</v>
      </c>
      <c r="E54" s="165">
        <f t="shared" ref="E54:G54" si="36">0</f>
        <v>0</v>
      </c>
      <c r="F54" s="165">
        <f t="shared" si="36"/>
        <v>0</v>
      </c>
      <c r="G54" s="165">
        <f t="shared" si="36"/>
        <v>0</v>
      </c>
      <c r="H54" s="173">
        <f t="shared" si="34"/>
        <v>120945</v>
      </c>
      <c r="I54" s="43"/>
      <c r="J54" s="43"/>
      <c r="K54" s="43"/>
      <c r="L54" s="43"/>
      <c r="M54" s="43"/>
      <c r="N54" s="43"/>
      <c r="O54" s="43"/>
      <c r="P54" s="43"/>
      <c r="Q54" s="43"/>
      <c r="R54" s="43"/>
      <c r="S54" s="43"/>
      <c r="T54" s="43"/>
      <c r="U54" s="43"/>
      <c r="V54" s="43"/>
      <c r="W54" s="43"/>
      <c r="X54" s="43"/>
      <c r="Y54" s="43"/>
      <c r="Z54" s="43"/>
    </row>
    <row r="55" spans="1:26" ht="15" customHeight="1" x14ac:dyDescent="0.35">
      <c r="A55" s="171" t="s">
        <v>212</v>
      </c>
      <c r="B55" s="172">
        <f>+SUM('2-Tuit &amp; Oth NGF Rev'!E11+'2-Tuit &amp; Oth NGF Rev'!E13+'2-Tuit &amp; Oth NGF Rev'!E15+'2-Tuit &amp; Oth NGF Rev'!E17+'2-Tuit &amp; Oth NGF Rev'!E19)</f>
        <v>0</v>
      </c>
      <c r="C55" s="165">
        <f t="shared" ref="C55:C56" si="37">0</f>
        <v>0</v>
      </c>
      <c r="D55" s="166" t="str">
        <f t="shared" si="32"/>
        <v>%</v>
      </c>
      <c r="E55" s="165">
        <f t="shared" ref="E55:G55" si="38">0</f>
        <v>0</v>
      </c>
      <c r="F55" s="165">
        <f t="shared" si="38"/>
        <v>0</v>
      </c>
      <c r="G55" s="165">
        <f t="shared" si="38"/>
        <v>0</v>
      </c>
      <c r="H55" s="173">
        <f t="shared" si="34"/>
        <v>0</v>
      </c>
      <c r="I55" s="43"/>
      <c r="J55" s="43"/>
      <c r="K55" s="43"/>
      <c r="L55" s="43"/>
      <c r="M55" s="43"/>
      <c r="N55" s="43"/>
      <c r="O55" s="43"/>
      <c r="P55" s="43"/>
      <c r="Q55" s="43"/>
      <c r="R55" s="43"/>
      <c r="S55" s="43"/>
      <c r="T55" s="43"/>
      <c r="U55" s="43"/>
      <c r="V55" s="43"/>
      <c r="W55" s="43"/>
      <c r="X55" s="43"/>
      <c r="Y55" s="43"/>
      <c r="Z55" s="43"/>
    </row>
    <row r="56" spans="1:26" ht="15" customHeight="1" x14ac:dyDescent="0.35">
      <c r="A56" s="174" t="s">
        <v>213</v>
      </c>
      <c r="B56" s="172">
        <f>+SUM('2-Tuit &amp; Oth NGF Rev'!E12+'2-Tuit &amp; Oth NGF Rev'!E14+'2-Tuit &amp; Oth NGF Rev'!E16+'2-Tuit &amp; Oth NGF Rev'!E18+'2-Tuit &amp; Oth NGF Rev'!E20)</f>
        <v>0</v>
      </c>
      <c r="C56" s="165">
        <f t="shared" si="37"/>
        <v>0</v>
      </c>
      <c r="D56" s="166" t="str">
        <f t="shared" si="32"/>
        <v>%</v>
      </c>
      <c r="E56" s="165">
        <f t="shared" ref="E56:G56" si="39">0</f>
        <v>0</v>
      </c>
      <c r="F56" s="165">
        <f t="shared" si="39"/>
        <v>0</v>
      </c>
      <c r="G56" s="165">
        <f t="shared" si="39"/>
        <v>0</v>
      </c>
      <c r="H56" s="176">
        <f t="shared" si="34"/>
        <v>0</v>
      </c>
      <c r="I56" s="43"/>
      <c r="J56" s="43"/>
      <c r="K56" s="43"/>
      <c r="L56" s="43"/>
      <c r="M56" s="43"/>
      <c r="N56" s="43"/>
      <c r="O56" s="43"/>
      <c r="P56" s="43"/>
      <c r="Q56" s="43"/>
      <c r="R56" s="43"/>
      <c r="S56" s="43"/>
      <c r="T56" s="43"/>
      <c r="U56" s="43"/>
      <c r="V56" s="43"/>
      <c r="W56" s="43"/>
      <c r="X56" s="43"/>
      <c r="Y56" s="43"/>
      <c r="Z56" s="43"/>
    </row>
    <row r="57" spans="1:26" ht="15" customHeight="1" x14ac:dyDescent="0.35">
      <c r="A57" s="177" t="s">
        <v>214</v>
      </c>
      <c r="B57" s="181">
        <f t="shared" ref="B57:C57" si="40">SUM(B51:B56)</f>
        <v>51561153</v>
      </c>
      <c r="C57" s="181">
        <f t="shared" si="40"/>
        <v>3305000</v>
      </c>
      <c r="D57" s="179">
        <f t="shared" si="32"/>
        <v>6.4098644186641837E-2</v>
      </c>
      <c r="E57" s="181">
        <f t="shared" ref="E57:H57" si="41">SUM(E51:E56)</f>
        <v>3305000</v>
      </c>
      <c r="F57" s="178">
        <f t="shared" si="41"/>
        <v>0</v>
      </c>
      <c r="G57" s="178">
        <f t="shared" si="41"/>
        <v>1110000</v>
      </c>
      <c r="H57" s="180">
        <f t="shared" si="41"/>
        <v>52671153</v>
      </c>
      <c r="I57" s="183"/>
      <c r="J57" s="43"/>
      <c r="K57" s="43"/>
      <c r="L57" s="43"/>
      <c r="M57" s="43"/>
      <c r="N57" s="43"/>
      <c r="O57" s="43"/>
      <c r="P57" s="43"/>
      <c r="Q57" s="43"/>
      <c r="R57" s="43"/>
      <c r="S57" s="43"/>
      <c r="T57" s="43"/>
      <c r="U57" s="43"/>
      <c r="V57" s="43"/>
      <c r="W57" s="43"/>
      <c r="X57" s="43"/>
      <c r="Y57" s="43"/>
      <c r="Z57" s="43"/>
    </row>
    <row r="58" spans="1:26" ht="12.75" customHeight="1" x14ac:dyDescent="0.2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65.25" customHeight="1" x14ac:dyDescent="0.25">
      <c r="A59" s="300" t="s">
        <v>218</v>
      </c>
      <c r="B59" s="212"/>
      <c r="C59" s="212"/>
      <c r="D59" s="212"/>
      <c r="E59" s="212"/>
      <c r="F59" s="212"/>
      <c r="G59" s="212"/>
      <c r="H59" s="212"/>
      <c r="I59" s="43"/>
      <c r="J59" s="43"/>
      <c r="K59" s="43"/>
      <c r="L59" s="43"/>
      <c r="M59" s="43"/>
      <c r="N59" s="43"/>
      <c r="O59" s="43"/>
      <c r="P59" s="43"/>
      <c r="Q59" s="43"/>
      <c r="R59" s="43"/>
      <c r="S59" s="43"/>
      <c r="T59" s="43"/>
      <c r="U59" s="43"/>
      <c r="V59" s="43"/>
      <c r="W59" s="43"/>
      <c r="X59" s="43"/>
      <c r="Y59" s="43"/>
      <c r="Z59" s="43"/>
    </row>
    <row r="60" spans="1:26" ht="12.75" customHeight="1" x14ac:dyDescent="0.25">
      <c r="A60" s="184" t="s">
        <v>219</v>
      </c>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2.75" customHeight="1" x14ac:dyDescent="0.2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2.7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2.75" customHeight="1" x14ac:dyDescent="0.2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2.75" customHeight="1" x14ac:dyDescent="0.2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2.75" customHeight="1" x14ac:dyDescent="0.2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2.75" customHeight="1" x14ac:dyDescent="0.2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2.75" customHeight="1" x14ac:dyDescent="0.2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2.75" customHeight="1" x14ac:dyDescent="0.2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2.75" customHeight="1" x14ac:dyDescent="0.2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2.75" customHeight="1" x14ac:dyDescent="0.2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2.75" customHeight="1" x14ac:dyDescent="0.2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2.75" customHeight="1" x14ac:dyDescent="0.2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2.75" customHeight="1" x14ac:dyDescent="0.2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2.75" customHeight="1" x14ac:dyDescent="0.2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2.75" customHeight="1" x14ac:dyDescent="0.2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2.75" customHeight="1" x14ac:dyDescent="0.2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2.75" customHeight="1" x14ac:dyDescent="0.2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2.75" customHeight="1" x14ac:dyDescent="0.2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2.75" customHeight="1" x14ac:dyDescent="0.2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2.75" customHeight="1" x14ac:dyDescent="0.2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2.75" customHeight="1" x14ac:dyDescent="0.2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2.75" customHeight="1" x14ac:dyDescent="0.2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2.75" customHeight="1" x14ac:dyDescent="0.2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2.75" customHeight="1" x14ac:dyDescent="0.2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2.75" customHeight="1" x14ac:dyDescent="0.2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2.75" customHeight="1" x14ac:dyDescent="0.2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2.75" customHeight="1" x14ac:dyDescent="0.2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2.75" customHeight="1" x14ac:dyDescent="0.2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2.75" customHeight="1" x14ac:dyDescent="0.2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2.75" customHeight="1" x14ac:dyDescent="0.2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2.75" customHeight="1" x14ac:dyDescent="0.2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2.75" customHeight="1" x14ac:dyDescent="0.2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2.75" customHeight="1" x14ac:dyDescent="0.2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2.75" customHeight="1" x14ac:dyDescent="0.2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2.75" customHeight="1" x14ac:dyDescent="0.2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2.75" customHeight="1" x14ac:dyDescent="0.2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2.75" customHeight="1" x14ac:dyDescent="0.2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2.75" customHeight="1" x14ac:dyDescent="0.2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2.75" customHeight="1" x14ac:dyDescent="0.2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2.75" customHeight="1" x14ac:dyDescent="0.2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2.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2.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2.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2.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2.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2.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2.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2.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2.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2.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2.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2.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2.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2.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2.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2.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2.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2.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2.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2.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2.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2.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2.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2.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2.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2.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2.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2.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2.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2.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2.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2.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2.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2.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2.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2.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2.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2.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2.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2.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2.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2.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2.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2.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2.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2.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2.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2.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2.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2.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2.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2.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2.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2.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2.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2.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2.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2.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2.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2.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2.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2.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2.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2.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2.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2.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2.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2.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2.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2.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2.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2.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2.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2.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2.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2.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2.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2.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2.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2.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2.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2.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2.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2.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2.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2.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2.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2.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2.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2.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2.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2.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2.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2.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2.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2.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2.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2.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2.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2.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2.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2.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2.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2.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2.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2.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2.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2.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2.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2.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2.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2.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2.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2.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2.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2.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2.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2.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2.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2.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2.75" customHeight="1" x14ac:dyDescent="0.2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2.75" customHeight="1" x14ac:dyDescent="0.2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2.75" customHeight="1" x14ac:dyDescent="0.2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2.75" customHeight="1" x14ac:dyDescent="0.2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2.75" customHeight="1" x14ac:dyDescent="0.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2.75" customHeight="1" x14ac:dyDescent="0.2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2.75" customHeight="1" x14ac:dyDescent="0.2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2.75" customHeight="1" x14ac:dyDescent="0.2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2.75" customHeight="1" x14ac:dyDescent="0.2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2.75" customHeight="1" x14ac:dyDescent="0.2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2.75" customHeight="1" x14ac:dyDescent="0.2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2.75" customHeight="1" x14ac:dyDescent="0.2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2.75" customHeight="1" x14ac:dyDescent="0.2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2.75" customHeight="1" x14ac:dyDescent="0.2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2.75" customHeight="1" x14ac:dyDescent="0.2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2.75" customHeight="1" x14ac:dyDescent="0.2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2.75" customHeight="1" x14ac:dyDescent="0.2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2.75" customHeight="1" x14ac:dyDescent="0.2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2.75" customHeight="1" x14ac:dyDescent="0.2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2.75" customHeight="1" x14ac:dyDescent="0.2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2.75" customHeight="1" x14ac:dyDescent="0.2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2.75" customHeight="1" x14ac:dyDescent="0.2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2.75" customHeight="1" x14ac:dyDescent="0.2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2.75" customHeight="1" x14ac:dyDescent="0.2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2.75" customHeight="1" x14ac:dyDescent="0.2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2.75" customHeight="1" x14ac:dyDescent="0.2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2.75" customHeight="1" x14ac:dyDescent="0.2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2.75" customHeight="1" x14ac:dyDescent="0.2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2.75" customHeight="1" x14ac:dyDescent="0.2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2.75" customHeight="1" x14ac:dyDescent="0.2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2.75" customHeight="1" x14ac:dyDescent="0.2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2.75" customHeight="1" x14ac:dyDescent="0.2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2.75" customHeight="1" x14ac:dyDescent="0.2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2.75" customHeight="1" x14ac:dyDescent="0.2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2.75" customHeight="1" x14ac:dyDescent="0.2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2.75" customHeight="1" x14ac:dyDescent="0.2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2.75" customHeight="1" x14ac:dyDescent="0.2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2.75" customHeight="1" x14ac:dyDescent="0.2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2.75" customHeight="1" x14ac:dyDescent="0.2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2.75" customHeight="1"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2.75" customHeight="1"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2.75" customHeight="1"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2.75" customHeight="1"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2.75" customHeight="1"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2.75" customHeight="1"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2.75" customHeight="1"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2.75" customHeight="1"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2.75" customHeight="1"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2.75" customHeight="1"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2.75" customHeight="1"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2.75" customHeight="1"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2.75" customHeight="1"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2.75" customHeight="1"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2.75" customHeight="1" x14ac:dyDescent="0.2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2.75" customHeight="1" x14ac:dyDescent="0.2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2.75" customHeight="1" x14ac:dyDescent="0.2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2.75" customHeight="1" x14ac:dyDescent="0.2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2.75" customHeight="1" x14ac:dyDescent="0.2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2.75" customHeight="1" x14ac:dyDescent="0.2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2.75" customHeight="1" x14ac:dyDescent="0.2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2.75" customHeight="1"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2.75" customHeight="1" x14ac:dyDescent="0.2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2.75" customHeight="1" x14ac:dyDescent="0.2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2.75" customHeight="1" x14ac:dyDescent="0.2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2.75" customHeight="1" x14ac:dyDescent="0.2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2.75" customHeight="1" x14ac:dyDescent="0.2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2.75" customHeight="1" x14ac:dyDescent="0.2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2.75" customHeight="1" x14ac:dyDescent="0.2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2.75" customHeight="1" x14ac:dyDescent="0.2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2.75" customHeight="1" x14ac:dyDescent="0.2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2.75" customHeight="1" x14ac:dyDescent="0.2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2.75" customHeight="1" x14ac:dyDescent="0.2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2.75" customHeight="1"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2.75" customHeight="1" x14ac:dyDescent="0.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2.75" customHeight="1" x14ac:dyDescent="0.2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2.75" customHeight="1" x14ac:dyDescent="0.2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2.75" customHeight="1" x14ac:dyDescent="0.2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2.75" customHeight="1"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2.75" customHeight="1" x14ac:dyDescent="0.2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2.75" customHeight="1"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2.75" customHeight="1" x14ac:dyDescent="0.2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2.75" customHeight="1" x14ac:dyDescent="0.2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2.75" customHeight="1" x14ac:dyDescent="0.2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2.75" customHeight="1" x14ac:dyDescent="0.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2.75" customHeight="1" x14ac:dyDescent="0.2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2.75" customHeight="1" x14ac:dyDescent="0.2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2.75" customHeight="1" x14ac:dyDescent="0.2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2.75" customHeight="1" x14ac:dyDescent="0.2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2.75" customHeight="1" x14ac:dyDescent="0.2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2.75" customHeight="1" x14ac:dyDescent="0.2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2.75" customHeight="1" x14ac:dyDescent="0.2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2.75" customHeight="1" x14ac:dyDescent="0.2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2.75" customHeight="1" x14ac:dyDescent="0.2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2.75" customHeight="1" x14ac:dyDescent="0.2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2.75" customHeight="1"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2.75" customHeight="1" x14ac:dyDescent="0.2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2.75" customHeight="1" x14ac:dyDescent="0.2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2.75" customHeight="1" x14ac:dyDescent="0.2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2.75" customHeight="1"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2.75" customHeight="1" x14ac:dyDescent="0.2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2.75" customHeight="1" x14ac:dyDescent="0.2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2.75" customHeight="1" x14ac:dyDescent="0.2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2.75" customHeight="1" x14ac:dyDescent="0.2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2.75" customHeight="1" x14ac:dyDescent="0.2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2.75" customHeight="1" x14ac:dyDescent="0.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2.75" customHeight="1" x14ac:dyDescent="0.2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2.75" customHeight="1" x14ac:dyDescent="0.2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2.75" customHeight="1" x14ac:dyDescent="0.2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2.75" customHeight="1" x14ac:dyDescent="0.2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2.75" customHeight="1" x14ac:dyDescent="0.2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2.75" customHeight="1" x14ac:dyDescent="0.2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2.75" customHeight="1" x14ac:dyDescent="0.2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2.75" customHeight="1" x14ac:dyDescent="0.2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2.75" customHeight="1" x14ac:dyDescent="0.2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2.75" customHeight="1" x14ac:dyDescent="0.2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2.75" customHeight="1" x14ac:dyDescent="0.2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2.75" customHeight="1" x14ac:dyDescent="0.2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2.75" customHeight="1"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2.75" customHeight="1" x14ac:dyDescent="0.2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2.75" customHeight="1" x14ac:dyDescent="0.2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2.75" customHeight="1" x14ac:dyDescent="0.2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2.75" customHeight="1" x14ac:dyDescent="0.2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2.75" customHeight="1" x14ac:dyDescent="0.2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2.75" customHeight="1" x14ac:dyDescent="0.2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2.75" customHeight="1" x14ac:dyDescent="0.2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2.75" customHeight="1" x14ac:dyDescent="0.25">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2.75" customHeight="1" x14ac:dyDescent="0.25">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2.75" customHeight="1" x14ac:dyDescent="0.25">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2.75" customHeight="1" x14ac:dyDescent="0.25">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2.75" customHeight="1" x14ac:dyDescent="0.25">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2.75" customHeight="1" x14ac:dyDescent="0.25">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2.75" customHeight="1" x14ac:dyDescent="0.25">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2.75" customHeight="1" x14ac:dyDescent="0.25">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2.75" customHeight="1" x14ac:dyDescent="0.25">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2.75" customHeight="1" x14ac:dyDescent="0.2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2.75" customHeight="1" x14ac:dyDescent="0.25">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2.75" customHeight="1" x14ac:dyDescent="0.2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2.75" customHeight="1" x14ac:dyDescent="0.25">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2.75" customHeight="1" x14ac:dyDescent="0.25">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2.75" customHeight="1" x14ac:dyDescent="0.25">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2.75" customHeight="1" x14ac:dyDescent="0.25">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2.75" customHeight="1" x14ac:dyDescent="0.25">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2.75" customHeight="1" x14ac:dyDescent="0.25">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2.75" customHeight="1" x14ac:dyDescent="0.2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2.75" customHeight="1" x14ac:dyDescent="0.2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2.75" customHeight="1" x14ac:dyDescent="0.25">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2.75" customHeight="1" x14ac:dyDescent="0.25">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2.75" customHeight="1" x14ac:dyDescent="0.25">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2.75" customHeight="1" x14ac:dyDescent="0.25">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2.75" customHeight="1" x14ac:dyDescent="0.25">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2.75" customHeight="1" x14ac:dyDescent="0.25">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2.75" customHeight="1" x14ac:dyDescent="0.25">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2.75" customHeight="1" x14ac:dyDescent="0.25">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2.75" customHeight="1" x14ac:dyDescent="0.25">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2.75" customHeight="1" x14ac:dyDescent="0.2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2.75" customHeight="1" x14ac:dyDescent="0.2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2.75" customHeight="1" x14ac:dyDescent="0.25">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2.75" customHeight="1" x14ac:dyDescent="0.25">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2.75" customHeight="1" x14ac:dyDescent="0.25">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2.75" customHeight="1" x14ac:dyDescent="0.25">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2.75" customHeight="1" x14ac:dyDescent="0.25">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2.75" customHeight="1" x14ac:dyDescent="0.25">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2.75" customHeight="1" x14ac:dyDescent="0.25">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2.75" customHeight="1" x14ac:dyDescent="0.25">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2.75" customHeight="1" x14ac:dyDescent="0.2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2.75" customHeight="1" x14ac:dyDescent="0.25">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2.75" customHeight="1" x14ac:dyDescent="0.2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2.75" customHeight="1" x14ac:dyDescent="0.2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2.75" customHeight="1" x14ac:dyDescent="0.25">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2.75" customHeight="1" x14ac:dyDescent="0.25">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2.75" customHeight="1" x14ac:dyDescent="0.25">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2.75" customHeight="1" x14ac:dyDescent="0.25">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2.75" customHeight="1" x14ac:dyDescent="0.25">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2.75" customHeight="1" x14ac:dyDescent="0.25">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2.75" customHeight="1" x14ac:dyDescent="0.2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2.75" customHeight="1" x14ac:dyDescent="0.25">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2.75" customHeight="1" x14ac:dyDescent="0.25">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2.75" customHeight="1" x14ac:dyDescent="0.25">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2.75" customHeight="1" x14ac:dyDescent="0.25">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2.75" customHeight="1" x14ac:dyDescent="0.25">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2.75" customHeight="1" x14ac:dyDescent="0.25">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2.75" customHeight="1" x14ac:dyDescent="0.25">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2.75" customHeight="1" x14ac:dyDescent="0.25">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2.75" customHeight="1" x14ac:dyDescent="0.25">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2.75" customHeight="1" x14ac:dyDescent="0.2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2.75" customHeight="1" x14ac:dyDescent="0.25">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2.75" customHeight="1" x14ac:dyDescent="0.25">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2.75" customHeight="1" x14ac:dyDescent="0.2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2.75" customHeight="1" x14ac:dyDescent="0.25">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2.75" customHeight="1" x14ac:dyDescent="0.25">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2.75" customHeight="1" x14ac:dyDescent="0.25">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2.75" customHeight="1" x14ac:dyDescent="0.25">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2.75" customHeight="1" x14ac:dyDescent="0.25">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2.75" customHeight="1" x14ac:dyDescent="0.25">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2.75" customHeight="1" x14ac:dyDescent="0.2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2.75" customHeight="1" x14ac:dyDescent="0.25">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2.75" customHeight="1" x14ac:dyDescent="0.25">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2.75" customHeight="1" x14ac:dyDescent="0.25">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2.75" customHeight="1" x14ac:dyDescent="0.25">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2.75" customHeight="1" x14ac:dyDescent="0.25">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2.75" customHeight="1" x14ac:dyDescent="0.25">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2.75" customHeight="1" x14ac:dyDescent="0.25">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2.75" customHeight="1" x14ac:dyDescent="0.2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2.75" customHeight="1" x14ac:dyDescent="0.2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2.75" customHeight="1" x14ac:dyDescent="0.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2.75" customHeight="1" x14ac:dyDescent="0.25">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2.75" customHeight="1" x14ac:dyDescent="0.25">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2.75" customHeight="1" x14ac:dyDescent="0.25">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2.75" customHeight="1" x14ac:dyDescent="0.25">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2.75" customHeight="1" x14ac:dyDescent="0.25">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2.75" customHeight="1" x14ac:dyDescent="0.25">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2.75" customHeight="1" x14ac:dyDescent="0.25">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2.75" customHeight="1" x14ac:dyDescent="0.25">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2.75" customHeight="1" x14ac:dyDescent="0.25">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2.75" customHeight="1" x14ac:dyDescent="0.2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2.75" customHeight="1" x14ac:dyDescent="0.25">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2.75" customHeight="1" x14ac:dyDescent="0.25">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2.75" customHeight="1" x14ac:dyDescent="0.25">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2.75" customHeight="1" x14ac:dyDescent="0.25">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2.75" customHeight="1" x14ac:dyDescent="0.25">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2.75" customHeight="1" x14ac:dyDescent="0.25">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2.75" customHeight="1" x14ac:dyDescent="0.25">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2.75" customHeight="1" x14ac:dyDescent="0.25">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2.75" customHeight="1" x14ac:dyDescent="0.25">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2.75" customHeight="1" x14ac:dyDescent="0.2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2.75" customHeight="1" x14ac:dyDescent="0.25">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2.75" customHeight="1" x14ac:dyDescent="0.25">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2.75" customHeight="1" x14ac:dyDescent="0.25">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2.75" customHeight="1" x14ac:dyDescent="0.25">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2.75" customHeight="1" x14ac:dyDescent="0.25">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2.75" customHeight="1" x14ac:dyDescent="0.25">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2.75" customHeight="1" x14ac:dyDescent="0.25">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2.75" customHeight="1" x14ac:dyDescent="0.25">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2.75" customHeight="1" x14ac:dyDescent="0.25">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2.75" customHeight="1" x14ac:dyDescent="0.2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2.75" customHeight="1" x14ac:dyDescent="0.25">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2.75" customHeight="1" x14ac:dyDescent="0.25">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2.75" customHeight="1" x14ac:dyDescent="0.25">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2.75" customHeight="1" x14ac:dyDescent="0.25">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2.75" customHeight="1" x14ac:dyDescent="0.25">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2.75" customHeight="1" x14ac:dyDescent="0.25">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2.75" customHeight="1" x14ac:dyDescent="0.25">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2.75" customHeight="1" x14ac:dyDescent="0.25">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2.75" customHeight="1" x14ac:dyDescent="0.25">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2.75" customHeight="1" x14ac:dyDescent="0.2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2.75" customHeight="1" x14ac:dyDescent="0.25">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2.75" customHeight="1" x14ac:dyDescent="0.25">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2.75" customHeight="1" x14ac:dyDescent="0.25">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2.75" customHeight="1" x14ac:dyDescent="0.25">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2.75" customHeight="1" x14ac:dyDescent="0.2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2.75" customHeight="1" x14ac:dyDescent="0.25">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2.75" customHeight="1" x14ac:dyDescent="0.25">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2.75" customHeight="1" x14ac:dyDescent="0.25">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2.75" customHeight="1" x14ac:dyDescent="0.25">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2.75" customHeight="1" x14ac:dyDescent="0.2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2.75" customHeight="1" x14ac:dyDescent="0.25">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2.75" customHeight="1" x14ac:dyDescent="0.25">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2.75" customHeight="1" x14ac:dyDescent="0.25">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2.75" customHeight="1" x14ac:dyDescent="0.25">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2.75" customHeight="1" x14ac:dyDescent="0.25">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2.75" customHeight="1" x14ac:dyDescent="0.25">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2.75" customHeight="1" x14ac:dyDescent="0.25">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2.75" customHeight="1" x14ac:dyDescent="0.25">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2.75" customHeight="1" x14ac:dyDescent="0.25">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2.75" customHeight="1" x14ac:dyDescent="0.2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2.75" customHeight="1" x14ac:dyDescent="0.25">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2.75" customHeight="1" x14ac:dyDescent="0.25">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2.75" customHeight="1" x14ac:dyDescent="0.25">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2.75" customHeight="1" x14ac:dyDescent="0.25">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2.75" customHeight="1" x14ac:dyDescent="0.25">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2.75" customHeight="1" x14ac:dyDescent="0.25">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2.75" customHeight="1" x14ac:dyDescent="0.25">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2.75" customHeight="1" x14ac:dyDescent="0.25">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2.75" customHeight="1" x14ac:dyDescent="0.25">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2.75" customHeight="1" x14ac:dyDescent="0.2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2.75" customHeight="1" x14ac:dyDescent="0.25">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2.75" customHeight="1" x14ac:dyDescent="0.25">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2.75" customHeight="1" x14ac:dyDescent="0.25">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2.75" customHeight="1" x14ac:dyDescent="0.25">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2.75" customHeight="1" x14ac:dyDescent="0.25">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2.75" customHeight="1" x14ac:dyDescent="0.25">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2.75" customHeight="1" x14ac:dyDescent="0.25">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2.75" customHeight="1" x14ac:dyDescent="0.25">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2.75" customHeight="1" x14ac:dyDescent="0.2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2.75" customHeight="1" x14ac:dyDescent="0.2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2.75" customHeight="1" x14ac:dyDescent="0.2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2.75" customHeight="1" x14ac:dyDescent="0.25">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2.75" customHeight="1" x14ac:dyDescent="0.25">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2.75" customHeight="1" x14ac:dyDescent="0.2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2.75" customHeight="1" x14ac:dyDescent="0.2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2.75" customHeight="1" x14ac:dyDescent="0.2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2.75" customHeight="1" x14ac:dyDescent="0.2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2.75" customHeight="1" x14ac:dyDescent="0.2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2.75" customHeight="1" x14ac:dyDescent="0.2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2.75" customHeight="1" x14ac:dyDescent="0.2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2.75" customHeight="1" x14ac:dyDescent="0.2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2.75" customHeight="1" x14ac:dyDescent="0.2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2.75" customHeight="1" x14ac:dyDescent="0.2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2.75" customHeight="1" x14ac:dyDescent="0.2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2.75" customHeight="1" x14ac:dyDescent="0.25">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2.75" customHeight="1" x14ac:dyDescent="0.2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2.75" customHeight="1" x14ac:dyDescent="0.25">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2.75" customHeight="1" x14ac:dyDescent="0.25">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2.75" customHeight="1" x14ac:dyDescent="0.25">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2.75" customHeight="1" x14ac:dyDescent="0.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2.75" customHeight="1" x14ac:dyDescent="0.25">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2.75" customHeight="1" x14ac:dyDescent="0.25">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2.75" customHeight="1" x14ac:dyDescent="0.25">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2.75" customHeight="1" x14ac:dyDescent="0.25">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2.75" customHeight="1" x14ac:dyDescent="0.25">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2.75" customHeight="1" x14ac:dyDescent="0.25">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2.75" customHeight="1" x14ac:dyDescent="0.25">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2.75" customHeight="1" x14ac:dyDescent="0.25">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2.75" customHeight="1" x14ac:dyDescent="0.25">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2.75" customHeight="1" x14ac:dyDescent="0.2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2.75" customHeight="1" x14ac:dyDescent="0.25">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2.75" customHeight="1" x14ac:dyDescent="0.25">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2.75" customHeight="1" x14ac:dyDescent="0.25">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2.75" customHeight="1" x14ac:dyDescent="0.25">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2.75" customHeight="1" x14ac:dyDescent="0.25">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2.75" customHeight="1" x14ac:dyDescent="0.25">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2.75" customHeight="1" x14ac:dyDescent="0.25">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2.75" customHeight="1" x14ac:dyDescent="0.25">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2.75" customHeight="1" x14ac:dyDescent="0.25">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2.75" customHeight="1" x14ac:dyDescent="0.2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2.75" customHeight="1" x14ac:dyDescent="0.25">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2.75" customHeight="1" x14ac:dyDescent="0.25">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2.75" customHeight="1" x14ac:dyDescent="0.25">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2.75" customHeight="1" x14ac:dyDescent="0.25">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2.75" customHeight="1" x14ac:dyDescent="0.25">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2.75" customHeight="1" x14ac:dyDescent="0.25">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2.75" customHeight="1" x14ac:dyDescent="0.25">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2.75" customHeight="1" x14ac:dyDescent="0.25">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2.75" customHeight="1" x14ac:dyDescent="0.25">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2.75" customHeight="1" x14ac:dyDescent="0.2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2.75" customHeight="1" x14ac:dyDescent="0.2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2.75" customHeight="1" x14ac:dyDescent="0.25">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2.75" customHeight="1" x14ac:dyDescent="0.2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2.75" customHeight="1" x14ac:dyDescent="0.25">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2.75" customHeight="1" x14ac:dyDescent="0.2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2.75" customHeight="1" x14ac:dyDescent="0.25">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2.75" customHeight="1" x14ac:dyDescent="0.2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2.75" customHeight="1" x14ac:dyDescent="0.2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2.75" customHeight="1" x14ac:dyDescent="0.2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2.75" customHeight="1" x14ac:dyDescent="0.2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2.75" customHeight="1" x14ac:dyDescent="0.25">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2.75" customHeight="1" x14ac:dyDescent="0.2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2.75" customHeight="1" x14ac:dyDescent="0.25">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2.75" customHeight="1" x14ac:dyDescent="0.25">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2.75" customHeight="1" x14ac:dyDescent="0.25">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2.75" customHeight="1" x14ac:dyDescent="0.25">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2.75" customHeight="1" x14ac:dyDescent="0.25">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2.75" customHeight="1" x14ac:dyDescent="0.25">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2.75" customHeight="1" x14ac:dyDescent="0.25">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2.75" customHeight="1" x14ac:dyDescent="0.2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2.75" customHeight="1" x14ac:dyDescent="0.25">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2.75" customHeight="1" x14ac:dyDescent="0.25">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2.75" customHeight="1" x14ac:dyDescent="0.25">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2.75" customHeight="1" x14ac:dyDescent="0.25">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2.75" customHeight="1" x14ac:dyDescent="0.25">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2.75" customHeight="1" x14ac:dyDescent="0.25">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2.75" customHeight="1" x14ac:dyDescent="0.25">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2.75" customHeight="1" x14ac:dyDescent="0.25">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2.75" customHeight="1" x14ac:dyDescent="0.25">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2.75" customHeight="1" x14ac:dyDescent="0.2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2.75" customHeight="1" x14ac:dyDescent="0.25">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2.75" customHeight="1" x14ac:dyDescent="0.25">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2.75" customHeight="1" x14ac:dyDescent="0.25">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2.75" customHeight="1" x14ac:dyDescent="0.25">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2.75" customHeight="1" x14ac:dyDescent="0.25">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2.75" customHeight="1" x14ac:dyDescent="0.25">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2.75" customHeight="1" x14ac:dyDescent="0.25">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2.75" customHeight="1" x14ac:dyDescent="0.25">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2.75" customHeight="1" x14ac:dyDescent="0.25">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2.75" customHeight="1" x14ac:dyDescent="0.2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2.75" customHeight="1" x14ac:dyDescent="0.25">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2.75" customHeight="1" x14ac:dyDescent="0.25">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2.75" customHeight="1" x14ac:dyDescent="0.25">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2.75" customHeight="1" x14ac:dyDescent="0.25">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2.75" customHeight="1" x14ac:dyDescent="0.2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2.75" customHeight="1" x14ac:dyDescent="0.25">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2.75" customHeight="1" x14ac:dyDescent="0.25">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2.75" customHeight="1" x14ac:dyDescent="0.25">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2.75" customHeight="1" x14ac:dyDescent="0.25">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2.75" customHeight="1" x14ac:dyDescent="0.2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2.75" customHeight="1" x14ac:dyDescent="0.25">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2.75" customHeight="1" x14ac:dyDescent="0.25">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2.75" customHeight="1" x14ac:dyDescent="0.25">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2.75" customHeight="1" x14ac:dyDescent="0.25">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2.75" customHeight="1" x14ac:dyDescent="0.25">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2.75" customHeight="1" x14ac:dyDescent="0.25">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2.75" customHeight="1" x14ac:dyDescent="0.25">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2.75" customHeight="1" x14ac:dyDescent="0.25">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2.75" customHeight="1" x14ac:dyDescent="0.25">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2.75" customHeight="1" x14ac:dyDescent="0.2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2.75" customHeight="1" x14ac:dyDescent="0.25">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2.75" customHeight="1" x14ac:dyDescent="0.25">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2.75" customHeight="1" x14ac:dyDescent="0.25">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2.75" customHeight="1" x14ac:dyDescent="0.25">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2.75" customHeight="1" x14ac:dyDescent="0.25">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2.75" customHeight="1" x14ac:dyDescent="0.2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2.75" customHeight="1" x14ac:dyDescent="0.25">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2.75" customHeight="1" x14ac:dyDescent="0.25">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2.75" customHeight="1" x14ac:dyDescent="0.25">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2.75" customHeight="1" x14ac:dyDescent="0.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2.75" customHeight="1" x14ac:dyDescent="0.25">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2.75" customHeight="1" x14ac:dyDescent="0.25">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2.75" customHeight="1" x14ac:dyDescent="0.2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2.75" customHeight="1" x14ac:dyDescent="0.25">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2.75" customHeight="1" x14ac:dyDescent="0.25">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2.75" customHeight="1" x14ac:dyDescent="0.25">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2.75" customHeight="1" x14ac:dyDescent="0.25">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2.75" customHeight="1" x14ac:dyDescent="0.25">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2.75" customHeight="1" x14ac:dyDescent="0.25">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2.75" customHeight="1" x14ac:dyDescent="0.2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2.75" customHeight="1" x14ac:dyDescent="0.25">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2.75" customHeight="1" x14ac:dyDescent="0.25">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2.75" customHeight="1" x14ac:dyDescent="0.25">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2.75" customHeight="1" x14ac:dyDescent="0.25">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2.75" customHeight="1" x14ac:dyDescent="0.25">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2.75" customHeight="1" x14ac:dyDescent="0.25">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2.75" customHeight="1" x14ac:dyDescent="0.25">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2.75" customHeight="1" x14ac:dyDescent="0.25">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2.75" customHeight="1" x14ac:dyDescent="0.25">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2.75" customHeight="1" x14ac:dyDescent="0.2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2.75" customHeight="1" x14ac:dyDescent="0.25">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2.75" customHeight="1" x14ac:dyDescent="0.25">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2.75" customHeight="1" x14ac:dyDescent="0.25">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2.75" customHeight="1" x14ac:dyDescent="0.25">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2.75" customHeight="1" x14ac:dyDescent="0.25">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2.75" customHeight="1" x14ac:dyDescent="0.25">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2.75" customHeight="1" x14ac:dyDescent="0.25">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2.75" customHeight="1" x14ac:dyDescent="0.25">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2.75" customHeight="1" x14ac:dyDescent="0.25">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2.75" customHeight="1" x14ac:dyDescent="0.2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2.75" customHeight="1" x14ac:dyDescent="0.25">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2.75" customHeight="1" x14ac:dyDescent="0.25">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2.75" customHeight="1" x14ac:dyDescent="0.25">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2.75" customHeight="1" x14ac:dyDescent="0.25">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2.75" customHeight="1" x14ac:dyDescent="0.25">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2.75" customHeight="1" x14ac:dyDescent="0.25">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2.75" customHeight="1" x14ac:dyDescent="0.25">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2.75" customHeight="1" x14ac:dyDescent="0.25">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2.75" customHeight="1" x14ac:dyDescent="0.25">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2.75" customHeight="1" x14ac:dyDescent="0.2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2.75" customHeight="1" x14ac:dyDescent="0.25">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2.75" customHeight="1" x14ac:dyDescent="0.25">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2.75" customHeight="1" x14ac:dyDescent="0.25">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2.75" customHeight="1" x14ac:dyDescent="0.25">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2.75" customHeight="1" x14ac:dyDescent="0.25">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2.75" customHeight="1" x14ac:dyDescent="0.25">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2.75" customHeight="1" x14ac:dyDescent="0.25">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2.75" customHeight="1" x14ac:dyDescent="0.25">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2.75" customHeight="1" x14ac:dyDescent="0.25">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2.75" customHeight="1" x14ac:dyDescent="0.2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2.75" customHeight="1" x14ac:dyDescent="0.25">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2.75" customHeight="1" x14ac:dyDescent="0.25">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2.75" customHeight="1" x14ac:dyDescent="0.25">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2.75" customHeight="1" x14ac:dyDescent="0.25">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2.75" customHeight="1" x14ac:dyDescent="0.25">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2.75" customHeight="1" x14ac:dyDescent="0.25">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2.75" customHeight="1" x14ac:dyDescent="0.25">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2.75" customHeight="1" x14ac:dyDescent="0.25">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2.75" customHeight="1" x14ac:dyDescent="0.25">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2.75" customHeight="1" x14ac:dyDescent="0.2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2.75" customHeight="1" x14ac:dyDescent="0.25">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2.75" customHeight="1" x14ac:dyDescent="0.25">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2.75" customHeight="1" x14ac:dyDescent="0.25">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2.75" customHeight="1" x14ac:dyDescent="0.25">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2.75" customHeight="1" x14ac:dyDescent="0.25">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2.75" customHeight="1" x14ac:dyDescent="0.25">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2.75" customHeight="1" x14ac:dyDescent="0.25">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2.75" customHeight="1" x14ac:dyDescent="0.25">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2.75" customHeight="1" x14ac:dyDescent="0.25">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2.75" customHeight="1" x14ac:dyDescent="0.2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2.75" customHeight="1" x14ac:dyDescent="0.25">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2.75" customHeight="1" x14ac:dyDescent="0.25">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2.75" customHeight="1" x14ac:dyDescent="0.25">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2.75" customHeight="1" x14ac:dyDescent="0.25">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2.75" customHeight="1" x14ac:dyDescent="0.25">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2.75" customHeight="1" x14ac:dyDescent="0.25">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2.75" customHeight="1" x14ac:dyDescent="0.25">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2.75" customHeight="1" x14ac:dyDescent="0.25">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2.75" customHeight="1" x14ac:dyDescent="0.25">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2.75" customHeight="1" x14ac:dyDescent="0.2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2.75" customHeight="1" x14ac:dyDescent="0.25">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2.75" customHeight="1" x14ac:dyDescent="0.25">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2.75" customHeight="1" x14ac:dyDescent="0.25">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2.75" customHeight="1" x14ac:dyDescent="0.25">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2.75" customHeight="1" x14ac:dyDescent="0.25">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2.75" customHeight="1" x14ac:dyDescent="0.25">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2.75" customHeight="1" x14ac:dyDescent="0.25">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2.75" customHeight="1" x14ac:dyDescent="0.25">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2.75" customHeight="1" x14ac:dyDescent="0.25">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2.75" customHeight="1" x14ac:dyDescent="0.2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2.75" customHeight="1" x14ac:dyDescent="0.25">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2.75" customHeight="1" x14ac:dyDescent="0.25">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2.75" customHeight="1" x14ac:dyDescent="0.25">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2.75" customHeight="1" x14ac:dyDescent="0.25">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2.75" customHeight="1" x14ac:dyDescent="0.25">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2.75" customHeight="1" x14ac:dyDescent="0.25">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2.75" customHeight="1" x14ac:dyDescent="0.25">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2.75" customHeight="1" x14ac:dyDescent="0.25">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2.75" customHeight="1" x14ac:dyDescent="0.25">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2.75" customHeight="1" x14ac:dyDescent="0.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2.75" customHeight="1" x14ac:dyDescent="0.25">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2.75" customHeight="1" x14ac:dyDescent="0.25">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2.75" customHeight="1" x14ac:dyDescent="0.25">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2.75" customHeight="1" x14ac:dyDescent="0.25">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2.75" customHeight="1" x14ac:dyDescent="0.25">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2.75" customHeight="1" x14ac:dyDescent="0.25">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2.75" customHeight="1" x14ac:dyDescent="0.25">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2.75" customHeight="1" x14ac:dyDescent="0.25">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2.75" customHeight="1" x14ac:dyDescent="0.25">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2.75" customHeight="1" x14ac:dyDescent="0.2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2.75" customHeight="1" x14ac:dyDescent="0.25">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2.75" customHeight="1" x14ac:dyDescent="0.25">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2.75" customHeight="1" x14ac:dyDescent="0.25">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2.75" customHeight="1" x14ac:dyDescent="0.25">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2.75" customHeight="1" x14ac:dyDescent="0.25">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2.75" customHeight="1" x14ac:dyDescent="0.25">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2.75" customHeight="1" x14ac:dyDescent="0.25">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2.75" customHeight="1" x14ac:dyDescent="0.25">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2.75" customHeight="1" x14ac:dyDescent="0.25">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2.75" customHeight="1" x14ac:dyDescent="0.2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2.75" customHeight="1" x14ac:dyDescent="0.25">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2.75" customHeight="1" x14ac:dyDescent="0.25">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2.75" customHeight="1" x14ac:dyDescent="0.25">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2.75" customHeight="1" x14ac:dyDescent="0.25">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2.75" customHeight="1" x14ac:dyDescent="0.25">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2.75" customHeight="1" x14ac:dyDescent="0.25">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2.75" customHeight="1" x14ac:dyDescent="0.25">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2.75" customHeight="1" x14ac:dyDescent="0.25">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2.75" customHeight="1" x14ac:dyDescent="0.25">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2.75" customHeight="1" x14ac:dyDescent="0.2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2.75" customHeight="1" x14ac:dyDescent="0.25">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2.75" customHeight="1" x14ac:dyDescent="0.25">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2.75" customHeight="1" x14ac:dyDescent="0.25">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2.75" customHeight="1" x14ac:dyDescent="0.25">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2.75" customHeight="1" x14ac:dyDescent="0.25">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2.75" customHeight="1" x14ac:dyDescent="0.25">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2.75" customHeight="1" x14ac:dyDescent="0.25">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2.75" customHeight="1" x14ac:dyDescent="0.25">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2.75" customHeight="1" x14ac:dyDescent="0.25">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2.75" customHeight="1" x14ac:dyDescent="0.2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2.75" customHeight="1" x14ac:dyDescent="0.25">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2.75" customHeight="1" x14ac:dyDescent="0.25">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2.75" customHeight="1" x14ac:dyDescent="0.25">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2.75" customHeight="1" x14ac:dyDescent="0.25">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2.75" customHeight="1" x14ac:dyDescent="0.25">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2.75" customHeight="1" x14ac:dyDescent="0.25">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2.75" customHeight="1" x14ac:dyDescent="0.25">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2.75" customHeight="1" x14ac:dyDescent="0.25">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2.75" customHeight="1" x14ac:dyDescent="0.25">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2.75" customHeight="1" x14ac:dyDescent="0.2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2.75" customHeight="1" x14ac:dyDescent="0.25">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2.75" customHeight="1" x14ac:dyDescent="0.25">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2.75" customHeight="1" x14ac:dyDescent="0.25">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2.75" customHeight="1" x14ac:dyDescent="0.25">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2.75" customHeight="1" x14ac:dyDescent="0.25">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2.75" customHeight="1" x14ac:dyDescent="0.25">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2.75" customHeight="1" x14ac:dyDescent="0.25">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2.75" customHeight="1" x14ac:dyDescent="0.25">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2.75" customHeight="1" x14ac:dyDescent="0.25">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2.75" customHeight="1" x14ac:dyDescent="0.2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2.75" customHeight="1" x14ac:dyDescent="0.25">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2.75" customHeight="1" x14ac:dyDescent="0.25">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2.75" customHeight="1" x14ac:dyDescent="0.25">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2.75" customHeight="1" x14ac:dyDescent="0.25">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2.75" customHeight="1" x14ac:dyDescent="0.25">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2.75" customHeight="1" x14ac:dyDescent="0.25">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2.75" customHeight="1" x14ac:dyDescent="0.25">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2.75" customHeight="1" x14ac:dyDescent="0.25">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2.75" customHeight="1" x14ac:dyDescent="0.25">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2.75" customHeight="1" x14ac:dyDescent="0.2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2.75" customHeight="1" x14ac:dyDescent="0.25">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2.75" customHeight="1" x14ac:dyDescent="0.25">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2.75" customHeight="1" x14ac:dyDescent="0.25">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2.75" customHeight="1" x14ac:dyDescent="0.25">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2.75" customHeight="1" x14ac:dyDescent="0.25">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2.75" customHeight="1" x14ac:dyDescent="0.25">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2.75" customHeight="1" x14ac:dyDescent="0.25">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2.75" customHeight="1" x14ac:dyDescent="0.25">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2.75" customHeight="1" x14ac:dyDescent="0.25">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2.75" customHeight="1" x14ac:dyDescent="0.2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2.75" customHeight="1" x14ac:dyDescent="0.25">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2.75" customHeight="1" x14ac:dyDescent="0.25">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2.75" customHeight="1" x14ac:dyDescent="0.25">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2.75" customHeight="1" x14ac:dyDescent="0.25">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2.75" customHeight="1" x14ac:dyDescent="0.25">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2.75" customHeight="1" x14ac:dyDescent="0.25">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2.75" customHeight="1" x14ac:dyDescent="0.25">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2.75" customHeight="1" x14ac:dyDescent="0.25">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2.75" customHeight="1" x14ac:dyDescent="0.25">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2.75" customHeight="1" x14ac:dyDescent="0.2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2.75" customHeight="1" x14ac:dyDescent="0.25">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2.75" customHeight="1" x14ac:dyDescent="0.25">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2.75" customHeight="1" x14ac:dyDescent="0.25">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2.75" customHeight="1" x14ac:dyDescent="0.25">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2.75" customHeight="1" x14ac:dyDescent="0.25">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2.75" customHeight="1" x14ac:dyDescent="0.25">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2.75" customHeight="1" x14ac:dyDescent="0.25">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2.75" customHeight="1" x14ac:dyDescent="0.25">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2.75" customHeight="1" x14ac:dyDescent="0.25">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2.75" customHeight="1" x14ac:dyDescent="0.2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2.75" customHeight="1" x14ac:dyDescent="0.25">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2.75" customHeight="1" x14ac:dyDescent="0.25">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2.75" customHeight="1" x14ac:dyDescent="0.25">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2.75" customHeight="1" x14ac:dyDescent="0.25">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2.75" customHeight="1" x14ac:dyDescent="0.25">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2.75" customHeight="1" x14ac:dyDescent="0.25">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2.75" customHeight="1" x14ac:dyDescent="0.25">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2.75" customHeight="1" x14ac:dyDescent="0.25">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2.75" customHeight="1" x14ac:dyDescent="0.25">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2.75" customHeight="1" x14ac:dyDescent="0.2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2.75" customHeight="1" x14ac:dyDescent="0.25">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2.75" customHeight="1" x14ac:dyDescent="0.25">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2.75" customHeight="1" x14ac:dyDescent="0.25">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2.75" customHeight="1" x14ac:dyDescent="0.25">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2.75" customHeight="1" x14ac:dyDescent="0.25">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2.75" customHeight="1" x14ac:dyDescent="0.25">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2.75" customHeight="1" x14ac:dyDescent="0.25">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2.75" customHeight="1" x14ac:dyDescent="0.25">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2.75" customHeight="1" x14ac:dyDescent="0.25">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2.75" customHeight="1" x14ac:dyDescent="0.2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2.75" customHeight="1" x14ac:dyDescent="0.25">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2.75" customHeight="1" x14ac:dyDescent="0.25">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2.75" customHeight="1" x14ac:dyDescent="0.25">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2.75" customHeight="1" x14ac:dyDescent="0.25">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2.75" customHeight="1" x14ac:dyDescent="0.25">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2.75" customHeight="1" x14ac:dyDescent="0.25">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2.75" customHeight="1" x14ac:dyDescent="0.25">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2.75" customHeight="1" x14ac:dyDescent="0.25">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2.75" customHeight="1" x14ac:dyDescent="0.25">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2.75" customHeight="1" x14ac:dyDescent="0.2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2.75" customHeight="1" x14ac:dyDescent="0.25">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2.75" customHeight="1" x14ac:dyDescent="0.25">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2.75" customHeight="1" x14ac:dyDescent="0.25">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2.75" customHeight="1" x14ac:dyDescent="0.25">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2.75" customHeight="1" x14ac:dyDescent="0.25">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2.75" customHeight="1" x14ac:dyDescent="0.25">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2.75" customHeight="1" x14ac:dyDescent="0.25">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2.75" customHeight="1" x14ac:dyDescent="0.25">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2.75" customHeight="1" x14ac:dyDescent="0.25">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2.75" customHeight="1" x14ac:dyDescent="0.2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2.75" customHeight="1" x14ac:dyDescent="0.25">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2.75" customHeight="1" x14ac:dyDescent="0.25">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2.75" customHeight="1" x14ac:dyDescent="0.25">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2.75" customHeight="1" x14ac:dyDescent="0.25">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2.75" customHeight="1" x14ac:dyDescent="0.25">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2.75" customHeight="1" x14ac:dyDescent="0.25">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2.75" customHeight="1" x14ac:dyDescent="0.25">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2.75" customHeight="1" x14ac:dyDescent="0.25">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2.75" customHeight="1" x14ac:dyDescent="0.25">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2.75" customHeight="1" x14ac:dyDescent="0.2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2.75" customHeight="1" x14ac:dyDescent="0.25">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2.75" customHeight="1" x14ac:dyDescent="0.25">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2.75" customHeight="1" x14ac:dyDescent="0.25">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2.75" customHeight="1" x14ac:dyDescent="0.25">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2.75" customHeight="1" x14ac:dyDescent="0.25">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2.75" customHeight="1" x14ac:dyDescent="0.25">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2.75" customHeight="1" x14ac:dyDescent="0.25">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2.75" customHeight="1" x14ac:dyDescent="0.25">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2.75" customHeight="1" x14ac:dyDescent="0.25">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2.75" customHeight="1" x14ac:dyDescent="0.2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2.75" customHeight="1" x14ac:dyDescent="0.25">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2.75" customHeight="1" x14ac:dyDescent="0.25">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2.75" customHeight="1" x14ac:dyDescent="0.25">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2.75" customHeight="1" x14ac:dyDescent="0.25">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2.75" customHeight="1" x14ac:dyDescent="0.25">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2.75" customHeight="1" x14ac:dyDescent="0.25">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2.75" customHeight="1" x14ac:dyDescent="0.25">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2.75" customHeight="1" x14ac:dyDescent="0.25">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2.75" customHeight="1" x14ac:dyDescent="0.25">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2.75" customHeight="1" x14ac:dyDescent="0.2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2.75" customHeight="1" x14ac:dyDescent="0.25">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2.75" customHeight="1" x14ac:dyDescent="0.25">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2.75" customHeight="1" x14ac:dyDescent="0.25">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2.75" customHeight="1" x14ac:dyDescent="0.25">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2.75" customHeight="1" x14ac:dyDescent="0.25">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2.75" customHeight="1" x14ac:dyDescent="0.25">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2.75" customHeight="1" x14ac:dyDescent="0.25">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2.75" customHeight="1" x14ac:dyDescent="0.25">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2.75" customHeight="1" x14ac:dyDescent="0.25">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2.75" customHeight="1" x14ac:dyDescent="0.2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2.75" customHeight="1" x14ac:dyDescent="0.25">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2.75" customHeight="1" x14ac:dyDescent="0.25">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2.75" customHeight="1" x14ac:dyDescent="0.25">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2.75" customHeight="1" x14ac:dyDescent="0.25">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2.75" customHeight="1" x14ac:dyDescent="0.25">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2.75" customHeight="1" x14ac:dyDescent="0.25">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2.75" customHeight="1" x14ac:dyDescent="0.25">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2.75" customHeight="1" x14ac:dyDescent="0.25">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2.75" customHeight="1" x14ac:dyDescent="0.25">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2.75" customHeight="1" x14ac:dyDescent="0.2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2.75" customHeight="1" x14ac:dyDescent="0.25">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2.75" customHeight="1" x14ac:dyDescent="0.25">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2.75" customHeight="1" x14ac:dyDescent="0.25">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2.75" customHeight="1" x14ac:dyDescent="0.25">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2.75" customHeight="1" x14ac:dyDescent="0.25">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2.75" customHeight="1" x14ac:dyDescent="0.25">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2.75" customHeight="1" x14ac:dyDescent="0.25">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2.75" customHeight="1" x14ac:dyDescent="0.25">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2.75" customHeight="1" x14ac:dyDescent="0.25">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2.75" customHeight="1" x14ac:dyDescent="0.2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2.75" customHeight="1" x14ac:dyDescent="0.25">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2.75" customHeight="1" x14ac:dyDescent="0.25">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2.75" customHeight="1" x14ac:dyDescent="0.25">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2.75" customHeight="1" x14ac:dyDescent="0.25">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2.75" customHeight="1" x14ac:dyDescent="0.25">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2.75" customHeight="1" x14ac:dyDescent="0.25">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2.75" customHeight="1" x14ac:dyDescent="0.25">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2.75" customHeight="1" x14ac:dyDescent="0.25">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2.75" customHeight="1" x14ac:dyDescent="0.25">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2.75" customHeight="1" x14ac:dyDescent="0.2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2.75" customHeight="1" x14ac:dyDescent="0.25">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2.75" customHeight="1" x14ac:dyDescent="0.25">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2.75" customHeight="1" x14ac:dyDescent="0.25">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2.75" customHeight="1" x14ac:dyDescent="0.25">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2.75" customHeight="1" x14ac:dyDescent="0.25">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2.75" customHeight="1" x14ac:dyDescent="0.25">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2.75" customHeight="1" x14ac:dyDescent="0.25">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2.75" customHeight="1" x14ac:dyDescent="0.25">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2.75" customHeight="1" x14ac:dyDescent="0.25">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2.75" customHeight="1" x14ac:dyDescent="0.2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2.75" customHeight="1" x14ac:dyDescent="0.25">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2.75" customHeight="1" x14ac:dyDescent="0.25">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2.75" customHeight="1" x14ac:dyDescent="0.25">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2.75" customHeight="1" x14ac:dyDescent="0.25">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2.75" customHeight="1" x14ac:dyDescent="0.25">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2.75" customHeight="1" x14ac:dyDescent="0.25">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2.75" customHeight="1" x14ac:dyDescent="0.25">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2.75" customHeight="1" x14ac:dyDescent="0.25">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2.75" customHeight="1" x14ac:dyDescent="0.25">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2.75" customHeight="1" x14ac:dyDescent="0.2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2.75" customHeight="1" x14ac:dyDescent="0.25">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2.75" customHeight="1" x14ac:dyDescent="0.25">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2.75" customHeight="1" x14ac:dyDescent="0.25">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2.75" customHeight="1" x14ac:dyDescent="0.25">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2.75" customHeight="1" x14ac:dyDescent="0.25">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2.75" customHeight="1" x14ac:dyDescent="0.25">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2.75" customHeight="1" x14ac:dyDescent="0.25">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2.75" customHeight="1" x14ac:dyDescent="0.25">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2.75" customHeight="1" x14ac:dyDescent="0.25">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2.75" customHeight="1" x14ac:dyDescent="0.2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2.75" customHeight="1" x14ac:dyDescent="0.25">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2.75" customHeight="1" x14ac:dyDescent="0.25">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2.75" customHeight="1" x14ac:dyDescent="0.25">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2.75" customHeight="1" x14ac:dyDescent="0.25">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2.75" customHeight="1" x14ac:dyDescent="0.25">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2.75" customHeight="1" x14ac:dyDescent="0.25">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2.75" customHeight="1" x14ac:dyDescent="0.25">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2.75" customHeight="1" x14ac:dyDescent="0.25">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2.75" customHeight="1" x14ac:dyDescent="0.25">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2.75" customHeight="1" x14ac:dyDescent="0.2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2.75" customHeight="1" x14ac:dyDescent="0.25">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2.75" customHeight="1" x14ac:dyDescent="0.25">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2.75" customHeight="1" x14ac:dyDescent="0.25">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2.75" customHeight="1" x14ac:dyDescent="0.25">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2.75" customHeight="1" x14ac:dyDescent="0.25">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2.75" customHeight="1" x14ac:dyDescent="0.25">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2.75" customHeight="1" x14ac:dyDescent="0.25">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2.75" customHeight="1" x14ac:dyDescent="0.25">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2.75" customHeight="1" x14ac:dyDescent="0.25">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2.75" customHeight="1" x14ac:dyDescent="0.2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2.75" customHeight="1" x14ac:dyDescent="0.25">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2.75" customHeight="1" x14ac:dyDescent="0.25">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2.75" customHeight="1" x14ac:dyDescent="0.25">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2.75" customHeight="1" x14ac:dyDescent="0.25">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2.75" customHeight="1" x14ac:dyDescent="0.25">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2.75" customHeight="1" x14ac:dyDescent="0.25">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2.75" customHeight="1" x14ac:dyDescent="0.25">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2.75" customHeight="1" x14ac:dyDescent="0.25">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2.75" customHeight="1" x14ac:dyDescent="0.25">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2.75" customHeight="1" x14ac:dyDescent="0.25">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2.75" customHeight="1" x14ac:dyDescent="0.25">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2.75" customHeight="1" x14ac:dyDescent="0.25">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2.75" customHeight="1" x14ac:dyDescent="0.25">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2.75" customHeight="1" x14ac:dyDescent="0.25">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2.75" customHeight="1" x14ac:dyDescent="0.25">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mergeCells count="53">
    <mergeCell ref="A32:E32"/>
    <mergeCell ref="A33:H33"/>
    <mergeCell ref="A34:A37"/>
    <mergeCell ref="B34:B37"/>
    <mergeCell ref="C34:C37"/>
    <mergeCell ref="H34:H37"/>
    <mergeCell ref="A59:H59"/>
    <mergeCell ref="D34:D37"/>
    <mergeCell ref="E34:E37"/>
    <mergeCell ref="A45:E45"/>
    <mergeCell ref="A46:H46"/>
    <mergeCell ref="A47:A50"/>
    <mergeCell ref="B47:B50"/>
    <mergeCell ref="C47:C50"/>
    <mergeCell ref="F34:F37"/>
    <mergeCell ref="G34:G37"/>
    <mergeCell ref="A2:E2"/>
    <mergeCell ref="A3:H3"/>
    <mergeCell ref="A4:H4"/>
    <mergeCell ref="A5:H5"/>
    <mergeCell ref="A6:F6"/>
    <mergeCell ref="A7:H7"/>
    <mergeCell ref="A8:A11"/>
    <mergeCell ref="H8:H11"/>
    <mergeCell ref="F21:F24"/>
    <mergeCell ref="G21:G24"/>
    <mergeCell ref="B8:B11"/>
    <mergeCell ref="C8:C11"/>
    <mergeCell ref="F8:F11"/>
    <mergeCell ref="G8:G11"/>
    <mergeCell ref="D21:D24"/>
    <mergeCell ref="E21:E24"/>
    <mergeCell ref="I23:J23"/>
    <mergeCell ref="I24:J24"/>
    <mergeCell ref="D8:D11"/>
    <mergeCell ref="E8:E11"/>
    <mergeCell ref="A19:E19"/>
    <mergeCell ref="A20:H20"/>
    <mergeCell ref="A21:A24"/>
    <mergeCell ref="B21:B24"/>
    <mergeCell ref="C21:C24"/>
    <mergeCell ref="H21:H24"/>
    <mergeCell ref="I10:J10"/>
    <mergeCell ref="I11:J11"/>
    <mergeCell ref="I36:J36"/>
    <mergeCell ref="I37:J37"/>
    <mergeCell ref="D47:D50"/>
    <mergeCell ref="E47:E50"/>
    <mergeCell ref="I49:J49"/>
    <mergeCell ref="I50:J50"/>
    <mergeCell ref="F47:F50"/>
    <mergeCell ref="G47:G50"/>
    <mergeCell ref="H47:H50"/>
  </mergeCells>
  <pageMargins left="0.7" right="0.7" top="0.75" bottom="0.75" header="0.3" footer="0.3"/>
  <pageSetup paperSize="5" scale="91"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53125" defaultRowHeight="15" customHeight="1" x14ac:dyDescent="0.25"/>
  <cols>
    <col min="1" max="1" width="55.453125" customWidth="1"/>
    <col min="2" max="11" width="15.453125" customWidth="1"/>
    <col min="12" max="26" width="8.453125" customWidth="1"/>
  </cols>
  <sheetData>
    <row r="1" spans="1:26" ht="20.25" customHeight="1" x14ac:dyDescent="0.45">
      <c r="A1" s="233" t="str">
        <f>'Institution ID'!A1</f>
        <v>Six-Year Plans - Part I (2021): 2022-23 through 2027-28</v>
      </c>
      <c r="B1" s="212"/>
      <c r="C1" s="212"/>
      <c r="D1" s="212"/>
      <c r="E1" s="212"/>
      <c r="F1" s="212"/>
      <c r="G1" s="212"/>
      <c r="H1" s="212"/>
      <c r="I1" s="185"/>
      <c r="J1" s="43"/>
      <c r="K1" s="43"/>
      <c r="L1" s="43"/>
      <c r="M1" s="43"/>
      <c r="N1" s="43"/>
      <c r="O1" s="43"/>
      <c r="P1" s="43"/>
      <c r="Q1" s="43"/>
      <c r="R1" s="43"/>
      <c r="S1" s="43"/>
      <c r="T1" s="43"/>
      <c r="U1" s="43"/>
      <c r="V1" s="43"/>
      <c r="W1" s="43"/>
      <c r="X1" s="43"/>
      <c r="Y1" s="43"/>
      <c r="Z1" s="43"/>
    </row>
    <row r="2" spans="1:26" ht="20.25" customHeight="1" x14ac:dyDescent="0.25">
      <c r="A2" s="44" t="str">
        <f>'Institution ID'!C3</f>
        <v>Christopher Newport University</v>
      </c>
      <c r="B2" s="186"/>
      <c r="C2" s="186"/>
      <c r="D2" s="186"/>
      <c r="E2" s="186"/>
      <c r="F2" s="186"/>
      <c r="G2" s="186"/>
      <c r="H2" s="186"/>
      <c r="I2" s="186"/>
      <c r="J2" s="43"/>
      <c r="K2" s="43"/>
      <c r="L2" s="43"/>
      <c r="M2" s="43"/>
      <c r="N2" s="43"/>
      <c r="O2" s="43"/>
      <c r="P2" s="43"/>
      <c r="Q2" s="43"/>
      <c r="R2" s="43"/>
      <c r="S2" s="43"/>
      <c r="T2" s="43"/>
      <c r="U2" s="43"/>
      <c r="V2" s="43"/>
      <c r="W2" s="43"/>
      <c r="X2" s="43"/>
      <c r="Y2" s="43"/>
      <c r="Z2" s="43"/>
    </row>
    <row r="3" spans="1:26" ht="20.25" customHeight="1" x14ac:dyDescent="0.25">
      <c r="A3" s="187" t="s">
        <v>220</v>
      </c>
      <c r="B3" s="187"/>
      <c r="C3" s="187"/>
      <c r="D3" s="187"/>
      <c r="E3" s="187"/>
      <c r="F3" s="187"/>
      <c r="G3" s="187"/>
      <c r="H3" s="187"/>
      <c r="I3" s="187"/>
    </row>
    <row r="4" spans="1:26" ht="20.25" customHeight="1" x14ac:dyDescent="0.25">
      <c r="A4" s="187" t="s">
        <v>221</v>
      </c>
      <c r="B4" s="187"/>
      <c r="C4" s="187"/>
      <c r="D4" s="187"/>
      <c r="E4" s="187"/>
      <c r="F4" s="187"/>
      <c r="G4" s="187"/>
      <c r="H4" s="187"/>
      <c r="I4" s="187"/>
    </row>
    <row r="5" spans="1:26" ht="20.25" customHeight="1" x14ac:dyDescent="0.35">
      <c r="A5" s="188"/>
      <c r="B5" s="188"/>
      <c r="C5" s="188"/>
      <c r="D5" s="188"/>
      <c r="E5" s="188"/>
      <c r="F5" s="188"/>
      <c r="G5" s="188"/>
      <c r="H5" s="188"/>
      <c r="I5" s="188"/>
      <c r="J5" s="43"/>
      <c r="K5" s="43"/>
      <c r="L5" s="43"/>
      <c r="M5" s="43"/>
      <c r="N5" s="43"/>
      <c r="O5" s="43"/>
      <c r="P5" s="43"/>
      <c r="Q5" s="43"/>
      <c r="R5" s="43"/>
      <c r="S5" s="43"/>
      <c r="T5" s="43"/>
      <c r="U5" s="43"/>
      <c r="V5" s="43"/>
      <c r="W5" s="43"/>
      <c r="X5" s="43"/>
      <c r="Y5" s="43"/>
      <c r="Z5" s="43"/>
    </row>
    <row r="6" spans="1:26" ht="20.25" customHeight="1" x14ac:dyDescent="0.25">
      <c r="A6" s="331" t="s">
        <v>222</v>
      </c>
      <c r="B6" s="312"/>
      <c r="C6" s="312"/>
      <c r="D6" s="312"/>
      <c r="E6" s="312"/>
      <c r="F6" s="312"/>
      <c r="G6" s="312"/>
      <c r="H6" s="259"/>
      <c r="I6" s="189"/>
      <c r="J6" s="190"/>
      <c r="K6" s="190"/>
      <c r="L6" s="190"/>
      <c r="M6" s="190"/>
      <c r="N6" s="190"/>
      <c r="O6" s="190"/>
      <c r="P6" s="190"/>
      <c r="Q6" s="190"/>
      <c r="R6" s="190"/>
      <c r="S6" s="190"/>
      <c r="T6" s="190"/>
      <c r="U6" s="190"/>
      <c r="V6" s="190"/>
      <c r="W6" s="190"/>
      <c r="X6" s="190"/>
      <c r="Y6" s="190"/>
      <c r="Z6" s="190"/>
    </row>
    <row r="7" spans="1:26" ht="20.25" customHeight="1" x14ac:dyDescent="0.25">
      <c r="A7" s="332" t="s">
        <v>223</v>
      </c>
      <c r="B7" s="235"/>
      <c r="C7" s="235"/>
      <c r="D7" s="235"/>
      <c r="E7" s="235"/>
      <c r="F7" s="235"/>
      <c r="G7" s="235"/>
      <c r="H7" s="242"/>
      <c r="I7" s="43"/>
      <c r="J7" s="43"/>
      <c r="K7" s="43"/>
      <c r="L7" s="43"/>
      <c r="M7" s="43"/>
      <c r="N7" s="43"/>
      <c r="O7" s="43"/>
      <c r="P7" s="43"/>
      <c r="Q7" s="43"/>
      <c r="R7" s="43"/>
      <c r="S7" s="43"/>
      <c r="T7" s="43"/>
      <c r="U7" s="43"/>
      <c r="V7" s="43"/>
      <c r="W7" s="43"/>
      <c r="X7" s="43"/>
      <c r="Y7" s="43"/>
      <c r="Z7" s="43"/>
    </row>
    <row r="8" spans="1:26" ht="20.25" customHeight="1" x14ac:dyDescent="0.25">
      <c r="A8" s="237" t="s">
        <v>224</v>
      </c>
      <c r="B8" s="321" t="s">
        <v>225</v>
      </c>
      <c r="C8" s="235"/>
      <c r="D8" s="236"/>
      <c r="E8" s="321" t="s">
        <v>226</v>
      </c>
      <c r="F8" s="235"/>
      <c r="G8" s="236"/>
      <c r="H8" s="333" t="s">
        <v>214</v>
      </c>
      <c r="I8" s="43"/>
      <c r="J8" s="43"/>
      <c r="K8" s="43"/>
      <c r="L8" s="43"/>
      <c r="M8" s="43"/>
      <c r="N8" s="43"/>
      <c r="O8" s="43"/>
      <c r="P8" s="43"/>
      <c r="Q8" s="43"/>
      <c r="R8" s="43"/>
      <c r="S8" s="43"/>
      <c r="T8" s="43"/>
      <c r="U8" s="43"/>
      <c r="V8" s="43"/>
      <c r="W8" s="43"/>
      <c r="X8" s="43"/>
      <c r="Y8" s="43"/>
      <c r="Z8" s="43"/>
    </row>
    <row r="9" spans="1:26" ht="20.25" customHeight="1" x14ac:dyDescent="0.25">
      <c r="A9" s="238"/>
      <c r="B9" s="191" t="s">
        <v>227</v>
      </c>
      <c r="C9" s="191" t="s">
        <v>228</v>
      </c>
      <c r="D9" s="191" t="s">
        <v>214</v>
      </c>
      <c r="E9" s="191" t="s">
        <v>227</v>
      </c>
      <c r="F9" s="191" t="s">
        <v>228</v>
      </c>
      <c r="G9" s="191" t="s">
        <v>214</v>
      </c>
      <c r="H9" s="334"/>
      <c r="I9" s="43"/>
      <c r="J9" s="43"/>
      <c r="K9" s="43"/>
      <c r="L9" s="43"/>
      <c r="M9" s="43"/>
      <c r="N9" s="43"/>
      <c r="O9" s="43"/>
      <c r="P9" s="43"/>
      <c r="Q9" s="43"/>
      <c r="R9" s="43"/>
      <c r="S9" s="43"/>
      <c r="T9" s="43"/>
      <c r="U9" s="43"/>
      <c r="V9" s="43"/>
      <c r="W9" s="43"/>
      <c r="X9" s="43"/>
      <c r="Y9" s="43"/>
      <c r="Z9" s="43"/>
    </row>
    <row r="10" spans="1:26" ht="20.25" customHeight="1" x14ac:dyDescent="0.25">
      <c r="A10" s="192" t="s">
        <v>207</v>
      </c>
      <c r="B10" s="193">
        <v>206500</v>
      </c>
      <c r="C10" s="193">
        <v>58002</v>
      </c>
      <c r="D10" s="194">
        <f t="shared" ref="D10:D13" si="0">B10+C10</f>
        <v>264502</v>
      </c>
      <c r="E10" s="193">
        <v>73902</v>
      </c>
      <c r="F10" s="193">
        <v>19763</v>
      </c>
      <c r="G10" s="195">
        <f t="shared" ref="G10:G13" si="1">E10+F10</f>
        <v>93665</v>
      </c>
      <c r="H10" s="196">
        <f t="shared" ref="H10:H13" si="2">SUM(D10,G10)</f>
        <v>358167</v>
      </c>
      <c r="I10" s="43"/>
      <c r="J10" s="43"/>
      <c r="K10" s="43"/>
      <c r="L10" s="43"/>
      <c r="M10" s="43"/>
      <c r="N10" s="43"/>
      <c r="O10" s="43"/>
      <c r="P10" s="43"/>
      <c r="Q10" s="43"/>
      <c r="R10" s="43"/>
      <c r="S10" s="43"/>
      <c r="T10" s="43"/>
      <c r="U10" s="43"/>
      <c r="V10" s="43"/>
      <c r="W10" s="43"/>
      <c r="X10" s="43"/>
      <c r="Y10" s="43"/>
      <c r="Z10" s="43"/>
    </row>
    <row r="11" spans="1:26" ht="20.25" customHeight="1" x14ac:dyDescent="0.25">
      <c r="A11" s="197" t="s">
        <v>229</v>
      </c>
      <c r="B11" s="193">
        <v>0</v>
      </c>
      <c r="C11" s="193">
        <v>0</v>
      </c>
      <c r="D11" s="194">
        <f t="shared" si="0"/>
        <v>0</v>
      </c>
      <c r="E11" s="193">
        <v>0</v>
      </c>
      <c r="F11" s="193">
        <v>0</v>
      </c>
      <c r="G11" s="195">
        <f t="shared" si="1"/>
        <v>0</v>
      </c>
      <c r="H11" s="196">
        <f t="shared" si="2"/>
        <v>0</v>
      </c>
      <c r="I11" s="43"/>
      <c r="J11" s="43"/>
      <c r="K11" s="43"/>
      <c r="L11" s="43"/>
      <c r="M11" s="43"/>
      <c r="N11" s="43"/>
      <c r="O11" s="43"/>
      <c r="P11" s="43"/>
      <c r="Q11" s="43"/>
      <c r="R11" s="43"/>
      <c r="S11" s="43"/>
      <c r="T11" s="43"/>
      <c r="U11" s="43"/>
      <c r="V11" s="43"/>
      <c r="W11" s="43"/>
      <c r="X11" s="43"/>
      <c r="Y11" s="43"/>
      <c r="Z11" s="43"/>
    </row>
    <row r="12" spans="1:26" ht="20.25" customHeight="1" x14ac:dyDescent="0.25">
      <c r="A12" s="197" t="s">
        <v>230</v>
      </c>
      <c r="B12" s="198">
        <v>0</v>
      </c>
      <c r="C12" s="198">
        <v>0</v>
      </c>
      <c r="D12" s="199">
        <f t="shared" si="0"/>
        <v>0</v>
      </c>
      <c r="E12" s="198">
        <v>830621</v>
      </c>
      <c r="F12" s="198">
        <v>19920</v>
      </c>
      <c r="G12" s="200">
        <f t="shared" si="1"/>
        <v>850541</v>
      </c>
      <c r="H12" s="196">
        <f t="shared" si="2"/>
        <v>850541</v>
      </c>
      <c r="I12" s="43"/>
      <c r="J12" s="43"/>
      <c r="K12" s="43"/>
      <c r="L12" s="43"/>
      <c r="M12" s="43"/>
      <c r="N12" s="43"/>
      <c r="O12" s="43"/>
      <c r="P12" s="43"/>
      <c r="Q12" s="43"/>
      <c r="R12" s="43"/>
      <c r="S12" s="43"/>
      <c r="T12" s="43"/>
      <c r="U12" s="43"/>
      <c r="V12" s="43"/>
      <c r="W12" s="43"/>
      <c r="X12" s="43"/>
      <c r="Y12" s="43"/>
      <c r="Z12" s="43"/>
    </row>
    <row r="13" spans="1:26" ht="20.25" customHeight="1" x14ac:dyDescent="0.25">
      <c r="A13" s="197" t="s">
        <v>231</v>
      </c>
      <c r="B13" s="198">
        <v>0</v>
      </c>
      <c r="C13" s="198">
        <v>0</v>
      </c>
      <c r="D13" s="199">
        <f t="shared" si="0"/>
        <v>0</v>
      </c>
      <c r="E13" s="198">
        <v>38052</v>
      </c>
      <c r="F13" s="198">
        <v>0</v>
      </c>
      <c r="G13" s="200">
        <f t="shared" si="1"/>
        <v>38052</v>
      </c>
      <c r="H13" s="196">
        <f t="shared" si="2"/>
        <v>38052</v>
      </c>
      <c r="I13" s="43"/>
      <c r="J13" s="43"/>
      <c r="K13" s="43"/>
      <c r="L13" s="43"/>
      <c r="M13" s="43"/>
      <c r="N13" s="43"/>
      <c r="O13" s="43"/>
      <c r="P13" s="43"/>
      <c r="Q13" s="43"/>
      <c r="R13" s="43"/>
      <c r="S13" s="43"/>
      <c r="T13" s="43"/>
      <c r="U13" s="43"/>
      <c r="V13" s="43"/>
      <c r="W13" s="43"/>
      <c r="X13" s="43"/>
      <c r="Y13" s="43"/>
      <c r="Z13" s="43"/>
    </row>
    <row r="14" spans="1:26" ht="20.25" customHeight="1" x14ac:dyDescent="0.25">
      <c r="A14" s="201" t="s">
        <v>232</v>
      </c>
      <c r="B14" s="202"/>
      <c r="C14" s="202"/>
      <c r="D14" s="202"/>
      <c r="E14" s="202"/>
      <c r="F14" s="202"/>
      <c r="G14" s="203"/>
      <c r="H14" s="203"/>
      <c r="I14" s="43"/>
      <c r="J14" s="43"/>
      <c r="K14" s="43"/>
      <c r="L14" s="43"/>
      <c r="M14" s="43"/>
      <c r="N14" s="43"/>
      <c r="O14" s="43"/>
      <c r="P14" s="43"/>
      <c r="Q14" s="43"/>
      <c r="R14" s="43"/>
      <c r="S14" s="43"/>
      <c r="T14" s="43"/>
      <c r="U14" s="43"/>
      <c r="V14" s="43"/>
      <c r="W14" s="43"/>
      <c r="X14" s="43"/>
      <c r="Y14" s="43"/>
      <c r="Z14" s="43"/>
    </row>
    <row r="15" spans="1:26" ht="20.25" customHeight="1" x14ac:dyDescent="0.25">
      <c r="A15" s="197" t="s">
        <v>233</v>
      </c>
      <c r="B15" s="198">
        <v>0</v>
      </c>
      <c r="C15" s="198">
        <v>0</v>
      </c>
      <c r="D15" s="199">
        <f>B15+C15</f>
        <v>0</v>
      </c>
      <c r="E15" s="198">
        <v>0</v>
      </c>
      <c r="F15" s="198">
        <v>0</v>
      </c>
      <c r="G15" s="200">
        <f>E15+F15</f>
        <v>0</v>
      </c>
      <c r="H15" s="196">
        <f>SUM(D15,G15)</f>
        <v>0</v>
      </c>
      <c r="I15" s="43"/>
      <c r="J15" s="43"/>
      <c r="K15" s="43"/>
      <c r="L15" s="43"/>
      <c r="M15" s="43"/>
      <c r="N15" s="43"/>
      <c r="O15" s="43"/>
      <c r="P15" s="43"/>
      <c r="Q15" s="43"/>
      <c r="R15" s="43"/>
      <c r="S15" s="43"/>
      <c r="T15" s="43"/>
      <c r="U15" s="43"/>
      <c r="V15" s="43"/>
      <c r="W15" s="43"/>
      <c r="X15" s="43"/>
      <c r="Y15" s="43"/>
      <c r="Z15" s="43"/>
    </row>
    <row r="16" spans="1:26" ht="20.25" customHeight="1" x14ac:dyDescent="0.25">
      <c r="A16" s="197" t="s">
        <v>234</v>
      </c>
      <c r="B16" s="202"/>
      <c r="C16" s="202"/>
      <c r="D16" s="202"/>
      <c r="E16" s="202"/>
      <c r="F16" s="202"/>
      <c r="G16" s="203"/>
      <c r="H16" s="203"/>
      <c r="I16" s="43"/>
      <c r="J16" s="43"/>
      <c r="K16" s="43"/>
      <c r="L16" s="43"/>
      <c r="M16" s="43"/>
      <c r="N16" s="43"/>
      <c r="O16" s="43"/>
      <c r="P16" s="43"/>
      <c r="Q16" s="43"/>
      <c r="R16" s="43"/>
      <c r="S16" s="43"/>
      <c r="T16" s="43"/>
      <c r="U16" s="43"/>
      <c r="V16" s="43"/>
      <c r="W16" s="43"/>
      <c r="X16" s="43"/>
      <c r="Y16" s="43"/>
      <c r="Z16" s="43"/>
    </row>
    <row r="17" spans="1:26" ht="20.25" customHeight="1" x14ac:dyDescent="0.25">
      <c r="A17" s="197" t="s">
        <v>235</v>
      </c>
      <c r="B17" s="198">
        <v>0</v>
      </c>
      <c r="C17" s="198">
        <v>0</v>
      </c>
      <c r="D17" s="199">
        <f t="shared" ref="D17:D25" si="3">B17+C17</f>
        <v>0</v>
      </c>
      <c r="E17" s="198">
        <v>0</v>
      </c>
      <c r="F17" s="198">
        <v>0</v>
      </c>
      <c r="G17" s="200">
        <f t="shared" ref="G17:G25" si="4">E17+F17</f>
        <v>0</v>
      </c>
      <c r="H17" s="196">
        <f t="shared" ref="H17:H25" si="5">SUM(D17,G17)</f>
        <v>0</v>
      </c>
      <c r="I17" s="43"/>
      <c r="J17" s="43"/>
      <c r="K17" s="43"/>
      <c r="L17" s="43"/>
      <c r="M17" s="43"/>
      <c r="N17" s="43"/>
      <c r="O17" s="43"/>
      <c r="P17" s="43"/>
      <c r="Q17" s="43"/>
      <c r="R17" s="43"/>
      <c r="S17" s="43"/>
      <c r="T17" s="43"/>
      <c r="U17" s="43"/>
      <c r="V17" s="43"/>
      <c r="W17" s="43"/>
      <c r="X17" s="43"/>
      <c r="Y17" s="43"/>
      <c r="Z17" s="43"/>
    </row>
    <row r="18" spans="1:26" ht="20.25" customHeight="1" x14ac:dyDescent="0.25">
      <c r="A18" s="197" t="s">
        <v>236</v>
      </c>
      <c r="B18" s="198">
        <v>0</v>
      </c>
      <c r="C18" s="198">
        <v>0</v>
      </c>
      <c r="D18" s="199">
        <f t="shared" si="3"/>
        <v>0</v>
      </c>
      <c r="E18" s="198">
        <v>0</v>
      </c>
      <c r="F18" s="198">
        <v>0</v>
      </c>
      <c r="G18" s="200">
        <f t="shared" si="4"/>
        <v>0</v>
      </c>
      <c r="H18" s="196">
        <f t="shared" si="5"/>
        <v>0</v>
      </c>
      <c r="I18" s="43"/>
      <c r="J18" s="43"/>
      <c r="K18" s="43"/>
      <c r="L18" s="43"/>
      <c r="M18" s="43"/>
      <c r="N18" s="43"/>
      <c r="O18" s="43"/>
      <c r="P18" s="43"/>
      <c r="Q18" s="43"/>
      <c r="R18" s="43"/>
      <c r="S18" s="43"/>
      <c r="T18" s="43"/>
      <c r="U18" s="43"/>
      <c r="V18" s="43"/>
      <c r="W18" s="43"/>
      <c r="X18" s="43"/>
      <c r="Y18" s="43"/>
      <c r="Z18" s="43"/>
    </row>
    <row r="19" spans="1:26" ht="20.25" customHeight="1" x14ac:dyDescent="0.25">
      <c r="A19" s="197" t="s">
        <v>237</v>
      </c>
      <c r="B19" s="198">
        <v>0</v>
      </c>
      <c r="C19" s="198">
        <v>0</v>
      </c>
      <c r="D19" s="199">
        <f t="shared" si="3"/>
        <v>0</v>
      </c>
      <c r="E19" s="198">
        <v>0</v>
      </c>
      <c r="F19" s="198">
        <v>0</v>
      </c>
      <c r="G19" s="200">
        <f t="shared" si="4"/>
        <v>0</v>
      </c>
      <c r="H19" s="196">
        <f t="shared" si="5"/>
        <v>0</v>
      </c>
      <c r="I19" s="43"/>
      <c r="J19" s="43"/>
      <c r="K19" s="43"/>
      <c r="L19" s="43"/>
      <c r="M19" s="43"/>
      <c r="N19" s="43"/>
      <c r="O19" s="43"/>
      <c r="P19" s="43"/>
      <c r="Q19" s="43"/>
      <c r="R19" s="43"/>
      <c r="S19" s="43"/>
      <c r="T19" s="43"/>
      <c r="U19" s="43"/>
      <c r="V19" s="43"/>
      <c r="W19" s="43"/>
      <c r="X19" s="43"/>
      <c r="Y19" s="43"/>
      <c r="Z19" s="43"/>
    </row>
    <row r="20" spans="1:26" ht="20.25" customHeight="1" x14ac:dyDescent="0.25">
      <c r="A20" s="197" t="s">
        <v>238</v>
      </c>
      <c r="B20" s="198">
        <v>0</v>
      </c>
      <c r="C20" s="198">
        <v>0</v>
      </c>
      <c r="D20" s="199">
        <f t="shared" si="3"/>
        <v>0</v>
      </c>
      <c r="E20" s="198">
        <v>16913</v>
      </c>
      <c r="F20" s="198">
        <v>0</v>
      </c>
      <c r="G20" s="200">
        <f t="shared" si="4"/>
        <v>16913</v>
      </c>
      <c r="H20" s="196">
        <f t="shared" si="5"/>
        <v>16913</v>
      </c>
      <c r="I20" s="43"/>
      <c r="J20" s="43"/>
      <c r="K20" s="43"/>
      <c r="L20" s="43"/>
      <c r="M20" s="43"/>
      <c r="N20" s="43"/>
      <c r="O20" s="43"/>
      <c r="P20" s="43"/>
      <c r="Q20" s="43"/>
      <c r="R20" s="43"/>
      <c r="S20" s="43"/>
      <c r="T20" s="43"/>
      <c r="U20" s="43"/>
      <c r="V20" s="43"/>
      <c r="W20" s="43"/>
      <c r="X20" s="43"/>
      <c r="Y20" s="43"/>
      <c r="Z20" s="43"/>
    </row>
    <row r="21" spans="1:26" ht="20.25" customHeight="1" x14ac:dyDescent="0.25">
      <c r="A21" s="197" t="s">
        <v>239</v>
      </c>
      <c r="B21" s="198">
        <v>32682</v>
      </c>
      <c r="C21" s="198">
        <v>0</v>
      </c>
      <c r="D21" s="199">
        <f t="shared" si="3"/>
        <v>32682</v>
      </c>
      <c r="E21" s="198">
        <v>0</v>
      </c>
      <c r="F21" s="198">
        <v>0</v>
      </c>
      <c r="G21" s="200">
        <f t="shared" si="4"/>
        <v>0</v>
      </c>
      <c r="H21" s="196">
        <f t="shared" si="5"/>
        <v>32682</v>
      </c>
      <c r="I21" s="43"/>
      <c r="J21" s="43"/>
      <c r="K21" s="43"/>
      <c r="L21" s="43"/>
      <c r="M21" s="43"/>
      <c r="N21" s="43"/>
      <c r="O21" s="43"/>
      <c r="P21" s="43"/>
      <c r="Q21" s="43"/>
      <c r="R21" s="43"/>
      <c r="S21" s="43"/>
      <c r="T21" s="43"/>
      <c r="U21" s="43"/>
      <c r="V21" s="43"/>
      <c r="W21" s="43"/>
      <c r="X21" s="43"/>
      <c r="Y21" s="43"/>
      <c r="Z21" s="43"/>
    </row>
    <row r="22" spans="1:26" ht="20.25" customHeight="1" x14ac:dyDescent="0.25">
      <c r="A22" s="197" t="s">
        <v>240</v>
      </c>
      <c r="B22" s="198">
        <v>0</v>
      </c>
      <c r="C22" s="198">
        <v>0</v>
      </c>
      <c r="D22" s="199">
        <f t="shared" si="3"/>
        <v>0</v>
      </c>
      <c r="E22" s="198">
        <v>0</v>
      </c>
      <c r="F22" s="198">
        <v>0</v>
      </c>
      <c r="G22" s="200">
        <f t="shared" si="4"/>
        <v>0</v>
      </c>
      <c r="H22" s="196">
        <f t="shared" si="5"/>
        <v>0</v>
      </c>
      <c r="I22" s="43"/>
      <c r="J22" s="43"/>
      <c r="K22" s="43"/>
      <c r="L22" s="43"/>
      <c r="M22" s="43"/>
      <c r="N22" s="43"/>
      <c r="O22" s="43"/>
      <c r="P22" s="43"/>
      <c r="Q22" s="43"/>
      <c r="R22" s="43"/>
      <c r="S22" s="43"/>
      <c r="T22" s="43"/>
      <c r="U22" s="43"/>
      <c r="V22" s="43"/>
      <c r="W22" s="43"/>
      <c r="X22" s="43"/>
      <c r="Y22" s="43"/>
      <c r="Z22" s="43"/>
    </row>
    <row r="23" spans="1:26" ht="20.25" customHeight="1" x14ac:dyDescent="0.25">
      <c r="A23" s="197" t="s">
        <v>241</v>
      </c>
      <c r="B23" s="198">
        <v>120156</v>
      </c>
      <c r="C23" s="198">
        <v>0</v>
      </c>
      <c r="D23" s="199">
        <f t="shared" si="3"/>
        <v>120156</v>
      </c>
      <c r="E23" s="198">
        <v>0</v>
      </c>
      <c r="F23" s="198">
        <v>0</v>
      </c>
      <c r="G23" s="200">
        <f t="shared" si="4"/>
        <v>0</v>
      </c>
      <c r="H23" s="196">
        <f t="shared" si="5"/>
        <v>120156</v>
      </c>
      <c r="I23" s="43"/>
      <c r="J23" s="43"/>
      <c r="K23" s="43"/>
      <c r="L23" s="43"/>
      <c r="M23" s="43"/>
      <c r="N23" s="43"/>
      <c r="O23" s="43"/>
      <c r="P23" s="43"/>
      <c r="Q23" s="43"/>
      <c r="R23" s="43"/>
      <c r="S23" s="43"/>
      <c r="T23" s="43"/>
      <c r="U23" s="43"/>
      <c r="V23" s="43"/>
      <c r="W23" s="43"/>
      <c r="X23" s="43"/>
      <c r="Y23" s="43"/>
      <c r="Z23" s="43"/>
    </row>
    <row r="24" spans="1:26" ht="20.25" customHeight="1" x14ac:dyDescent="0.25">
      <c r="A24" s="197" t="s">
        <v>242</v>
      </c>
      <c r="B24" s="198">
        <v>16341</v>
      </c>
      <c r="C24" s="198">
        <v>4520</v>
      </c>
      <c r="D24" s="199">
        <f t="shared" si="3"/>
        <v>20861</v>
      </c>
      <c r="E24" s="198">
        <v>9648</v>
      </c>
      <c r="F24" s="198">
        <v>0</v>
      </c>
      <c r="G24" s="200">
        <f t="shared" si="4"/>
        <v>9648</v>
      </c>
      <c r="H24" s="196">
        <f t="shared" si="5"/>
        <v>30509</v>
      </c>
      <c r="I24" s="43"/>
      <c r="J24" s="43"/>
      <c r="K24" s="43"/>
      <c r="L24" s="43"/>
      <c r="M24" s="43"/>
      <c r="N24" s="43"/>
      <c r="O24" s="43"/>
      <c r="P24" s="43"/>
      <c r="Q24" s="43"/>
      <c r="R24" s="43"/>
      <c r="S24" s="43"/>
      <c r="T24" s="43"/>
      <c r="U24" s="43"/>
      <c r="V24" s="43"/>
      <c r="W24" s="43"/>
      <c r="X24" s="43"/>
      <c r="Y24" s="43"/>
      <c r="Z24" s="43"/>
    </row>
    <row r="25" spans="1:26" ht="20.25" customHeight="1" x14ac:dyDescent="0.25">
      <c r="A25" s="197" t="s">
        <v>243</v>
      </c>
      <c r="B25" s="198">
        <v>0</v>
      </c>
      <c r="C25" s="198">
        <v>0</v>
      </c>
      <c r="D25" s="199">
        <f t="shared" si="3"/>
        <v>0</v>
      </c>
      <c r="E25" s="198">
        <v>0</v>
      </c>
      <c r="F25" s="198">
        <v>16480</v>
      </c>
      <c r="G25" s="200">
        <f t="shared" si="4"/>
        <v>16480</v>
      </c>
      <c r="H25" s="196">
        <f t="shared" si="5"/>
        <v>16480</v>
      </c>
      <c r="I25" s="43"/>
      <c r="J25" s="43"/>
      <c r="K25" s="43"/>
      <c r="L25" s="43"/>
      <c r="M25" s="43"/>
      <c r="N25" s="43"/>
      <c r="O25" s="43"/>
      <c r="P25" s="43"/>
      <c r="Q25" s="43"/>
      <c r="R25" s="43"/>
      <c r="S25" s="43"/>
      <c r="T25" s="43"/>
      <c r="U25" s="43"/>
      <c r="V25" s="43"/>
      <c r="W25" s="43"/>
      <c r="X25" s="43"/>
      <c r="Y25" s="43"/>
      <c r="Z25" s="43"/>
    </row>
    <row r="26" spans="1:26" ht="20.25" customHeight="1" x14ac:dyDescent="0.25">
      <c r="A26" s="204" t="s">
        <v>214</v>
      </c>
      <c r="B26" s="205">
        <f t="shared" ref="B26:H26" si="6">SUM(B10:B25)</f>
        <v>375679</v>
      </c>
      <c r="C26" s="205">
        <f t="shared" si="6"/>
        <v>62522</v>
      </c>
      <c r="D26" s="205">
        <f t="shared" si="6"/>
        <v>438201</v>
      </c>
      <c r="E26" s="205">
        <f t="shared" si="6"/>
        <v>969136</v>
      </c>
      <c r="F26" s="205">
        <f t="shared" si="6"/>
        <v>56163</v>
      </c>
      <c r="G26" s="205">
        <f t="shared" si="6"/>
        <v>1025299</v>
      </c>
      <c r="H26" s="205">
        <f t="shared" si="6"/>
        <v>1463500</v>
      </c>
      <c r="I26" s="43"/>
      <c r="J26" s="43"/>
      <c r="K26" s="43"/>
      <c r="L26" s="43"/>
      <c r="M26" s="43"/>
      <c r="N26" s="43"/>
      <c r="O26" s="43"/>
      <c r="P26" s="43"/>
      <c r="Q26" s="43"/>
      <c r="R26" s="43"/>
      <c r="S26" s="43"/>
      <c r="T26" s="43"/>
      <c r="U26" s="43"/>
      <c r="V26" s="43"/>
      <c r="W26" s="43"/>
      <c r="X26" s="43"/>
      <c r="Y26" s="43"/>
      <c r="Z26" s="43"/>
    </row>
    <row r="27" spans="1:26" ht="20.25" customHeight="1" x14ac:dyDescent="0.25">
      <c r="A27" s="310"/>
      <c r="B27" s="216"/>
      <c r="C27" s="216"/>
      <c r="D27" s="216"/>
      <c r="E27" s="216"/>
      <c r="F27" s="216"/>
      <c r="G27" s="216"/>
      <c r="H27" s="216"/>
      <c r="I27" s="43"/>
      <c r="J27" s="43"/>
      <c r="K27" s="43"/>
      <c r="L27" s="43"/>
      <c r="M27" s="43"/>
      <c r="N27" s="43"/>
      <c r="O27" s="43"/>
      <c r="P27" s="43"/>
      <c r="Q27" s="43"/>
      <c r="R27" s="43"/>
      <c r="S27" s="43"/>
      <c r="T27" s="43"/>
      <c r="U27" s="43"/>
      <c r="V27" s="43"/>
      <c r="W27" s="43"/>
      <c r="X27" s="43"/>
      <c r="Y27" s="43"/>
      <c r="Z27" s="43"/>
    </row>
    <row r="28" spans="1:26" ht="20.25" customHeight="1" x14ac:dyDescent="0.25">
      <c r="A28" s="311" t="s">
        <v>244</v>
      </c>
      <c r="B28" s="312"/>
      <c r="C28" s="312"/>
      <c r="D28" s="312"/>
      <c r="E28" s="312"/>
      <c r="F28" s="312"/>
      <c r="G28" s="312"/>
      <c r="H28" s="259"/>
      <c r="I28" s="43"/>
      <c r="J28" s="43"/>
      <c r="K28" s="43"/>
      <c r="L28" s="43"/>
      <c r="M28" s="43"/>
      <c r="N28" s="43"/>
      <c r="O28" s="43"/>
      <c r="P28" s="43"/>
      <c r="Q28" s="43"/>
      <c r="R28" s="43"/>
      <c r="S28" s="43"/>
      <c r="T28" s="43"/>
      <c r="U28" s="43"/>
      <c r="V28" s="43"/>
      <c r="W28" s="43"/>
      <c r="X28" s="43"/>
      <c r="Y28" s="43"/>
      <c r="Z28" s="43"/>
    </row>
    <row r="29" spans="1:26" ht="20.25" customHeight="1" x14ac:dyDescent="0.25">
      <c r="A29" s="328" t="s">
        <v>224</v>
      </c>
      <c r="B29" s="321" t="s">
        <v>225</v>
      </c>
      <c r="C29" s="235"/>
      <c r="D29" s="236"/>
      <c r="E29" s="321" t="s">
        <v>226</v>
      </c>
      <c r="F29" s="235"/>
      <c r="G29" s="236"/>
      <c r="H29" s="315" t="s">
        <v>214</v>
      </c>
      <c r="I29" s="43"/>
      <c r="J29" s="43"/>
      <c r="K29" s="43"/>
      <c r="L29" s="43"/>
      <c r="M29" s="43"/>
      <c r="N29" s="43"/>
      <c r="O29" s="43"/>
      <c r="P29" s="43"/>
      <c r="Q29" s="43"/>
      <c r="R29" s="43"/>
      <c r="S29" s="43"/>
      <c r="T29" s="43"/>
      <c r="U29" s="43"/>
      <c r="V29" s="43"/>
      <c r="W29" s="43"/>
      <c r="X29" s="43"/>
      <c r="Y29" s="43"/>
      <c r="Z29" s="43"/>
    </row>
    <row r="30" spans="1:26" ht="20.25" customHeight="1" x14ac:dyDescent="0.25">
      <c r="A30" s="329"/>
      <c r="B30" s="191" t="s">
        <v>227</v>
      </c>
      <c r="C30" s="191" t="s">
        <v>228</v>
      </c>
      <c r="D30" s="191" t="s">
        <v>214</v>
      </c>
      <c r="E30" s="191" t="s">
        <v>227</v>
      </c>
      <c r="F30" s="191" t="s">
        <v>228</v>
      </c>
      <c r="G30" s="191" t="s">
        <v>214</v>
      </c>
      <c r="H30" s="330"/>
      <c r="I30" s="43"/>
      <c r="J30" s="43"/>
      <c r="K30" s="43"/>
      <c r="L30" s="43"/>
      <c r="M30" s="43"/>
      <c r="N30" s="43"/>
      <c r="O30" s="43"/>
      <c r="P30" s="43"/>
      <c r="Q30" s="43"/>
      <c r="R30" s="43"/>
      <c r="S30" s="43"/>
      <c r="T30" s="43"/>
      <c r="U30" s="43"/>
      <c r="V30" s="43"/>
      <c r="W30" s="43"/>
      <c r="X30" s="43"/>
      <c r="Y30" s="43"/>
      <c r="Z30" s="43"/>
    </row>
    <row r="31" spans="1:26" ht="20.25" customHeight="1" x14ac:dyDescent="0.25">
      <c r="A31" s="192" t="s">
        <v>207</v>
      </c>
      <c r="B31" s="193">
        <v>342500</v>
      </c>
      <c r="C31" s="193">
        <v>76070</v>
      </c>
      <c r="D31" s="194">
        <f t="shared" ref="D31:D34" si="7">B31+C31</f>
        <v>418570</v>
      </c>
      <c r="E31" s="193">
        <v>27845</v>
      </c>
      <c r="F31" s="193">
        <v>11470</v>
      </c>
      <c r="G31" s="195">
        <f t="shared" ref="G31:G34" si="8">E31+F31</f>
        <v>39315</v>
      </c>
      <c r="H31" s="196">
        <f t="shared" ref="H31:H34" si="9">SUM(D31,G31)</f>
        <v>457885</v>
      </c>
      <c r="I31" s="43"/>
      <c r="J31" s="43"/>
      <c r="K31" s="43"/>
      <c r="L31" s="43"/>
      <c r="M31" s="43"/>
      <c r="N31" s="43"/>
      <c r="O31" s="43"/>
      <c r="P31" s="43"/>
      <c r="Q31" s="43"/>
      <c r="R31" s="43"/>
      <c r="S31" s="43"/>
      <c r="T31" s="43"/>
      <c r="U31" s="43"/>
      <c r="V31" s="43"/>
      <c r="W31" s="43"/>
      <c r="X31" s="43"/>
      <c r="Y31" s="43"/>
      <c r="Z31" s="43"/>
    </row>
    <row r="32" spans="1:26" ht="20.25" customHeight="1" x14ac:dyDescent="0.25">
      <c r="A32" s="197" t="s">
        <v>229</v>
      </c>
      <c r="B32" s="193">
        <v>0</v>
      </c>
      <c r="C32" s="193">
        <v>0</v>
      </c>
      <c r="D32" s="194">
        <f t="shared" si="7"/>
        <v>0</v>
      </c>
      <c r="E32" s="193">
        <v>0</v>
      </c>
      <c r="F32" s="193">
        <v>0</v>
      </c>
      <c r="G32" s="195">
        <f t="shared" si="8"/>
        <v>0</v>
      </c>
      <c r="H32" s="196">
        <f t="shared" si="9"/>
        <v>0</v>
      </c>
      <c r="I32" s="43"/>
      <c r="J32" s="43"/>
      <c r="K32" s="43"/>
      <c r="L32" s="43"/>
      <c r="M32" s="43"/>
      <c r="N32" s="43"/>
      <c r="O32" s="43"/>
      <c r="P32" s="43"/>
      <c r="Q32" s="43"/>
      <c r="R32" s="43"/>
      <c r="S32" s="43"/>
      <c r="T32" s="43"/>
      <c r="U32" s="43"/>
      <c r="V32" s="43"/>
      <c r="W32" s="43"/>
      <c r="X32" s="43"/>
      <c r="Y32" s="43"/>
      <c r="Z32" s="43"/>
    </row>
    <row r="33" spans="1:26" ht="20.25" customHeight="1" x14ac:dyDescent="0.25">
      <c r="A33" s="197" t="s">
        <v>230</v>
      </c>
      <c r="B33" s="198">
        <v>0</v>
      </c>
      <c r="C33" s="198">
        <v>0</v>
      </c>
      <c r="D33" s="199">
        <f t="shared" si="7"/>
        <v>0</v>
      </c>
      <c r="E33" s="198">
        <v>920700</v>
      </c>
      <c r="F33" s="198">
        <v>0</v>
      </c>
      <c r="G33" s="200">
        <f t="shared" si="8"/>
        <v>920700</v>
      </c>
      <c r="H33" s="196">
        <f t="shared" si="9"/>
        <v>920700</v>
      </c>
      <c r="I33" s="43"/>
      <c r="J33" s="43"/>
      <c r="K33" s="43"/>
      <c r="L33" s="43"/>
      <c r="M33" s="43"/>
      <c r="N33" s="43"/>
      <c r="O33" s="43"/>
      <c r="P33" s="43"/>
      <c r="Q33" s="43"/>
      <c r="R33" s="43"/>
      <c r="S33" s="43"/>
      <c r="T33" s="43"/>
      <c r="U33" s="43"/>
      <c r="V33" s="43"/>
      <c r="W33" s="43"/>
      <c r="X33" s="43"/>
      <c r="Y33" s="43"/>
      <c r="Z33" s="43"/>
    </row>
    <row r="34" spans="1:26" ht="20.25" customHeight="1" x14ac:dyDescent="0.25">
      <c r="A34" s="197" t="s">
        <v>231</v>
      </c>
      <c r="B34" s="198">
        <v>0</v>
      </c>
      <c r="C34" s="198">
        <v>0</v>
      </c>
      <c r="D34" s="199">
        <f t="shared" si="7"/>
        <v>0</v>
      </c>
      <c r="E34" s="198">
        <v>19800</v>
      </c>
      <c r="F34" s="198">
        <v>0</v>
      </c>
      <c r="G34" s="200">
        <f t="shared" si="8"/>
        <v>19800</v>
      </c>
      <c r="H34" s="196">
        <f t="shared" si="9"/>
        <v>19800</v>
      </c>
      <c r="I34" s="43"/>
      <c r="J34" s="43"/>
      <c r="K34" s="43"/>
      <c r="L34" s="43"/>
      <c r="M34" s="43"/>
      <c r="N34" s="43"/>
      <c r="O34" s="43"/>
      <c r="P34" s="43"/>
      <c r="Q34" s="43"/>
      <c r="R34" s="43"/>
      <c r="S34" s="43"/>
      <c r="T34" s="43"/>
      <c r="U34" s="43"/>
      <c r="V34" s="43"/>
      <c r="W34" s="43"/>
      <c r="X34" s="43"/>
      <c r="Y34" s="43"/>
      <c r="Z34" s="43"/>
    </row>
    <row r="35" spans="1:26" ht="20.25" customHeight="1" x14ac:dyDescent="0.25">
      <c r="A35" s="201" t="s">
        <v>232</v>
      </c>
      <c r="B35" s="202"/>
      <c r="C35" s="202"/>
      <c r="D35" s="202"/>
      <c r="E35" s="202"/>
      <c r="F35" s="202"/>
      <c r="G35" s="203"/>
      <c r="H35" s="203"/>
      <c r="I35" s="43"/>
      <c r="J35" s="43"/>
      <c r="K35" s="43"/>
      <c r="L35" s="43"/>
      <c r="M35" s="43"/>
      <c r="N35" s="43"/>
      <c r="O35" s="43"/>
      <c r="P35" s="43"/>
      <c r="Q35" s="43"/>
      <c r="R35" s="43"/>
      <c r="S35" s="43"/>
      <c r="T35" s="43"/>
      <c r="U35" s="43"/>
      <c r="V35" s="43"/>
      <c r="W35" s="43"/>
      <c r="X35" s="43"/>
      <c r="Y35" s="43"/>
      <c r="Z35" s="43"/>
    </row>
    <row r="36" spans="1:26" ht="20.25" customHeight="1" x14ac:dyDescent="0.25">
      <c r="A36" s="197" t="s">
        <v>233</v>
      </c>
      <c r="B36" s="198">
        <v>0</v>
      </c>
      <c r="C36" s="198">
        <v>0</v>
      </c>
      <c r="D36" s="199">
        <f t="shared" ref="D36:D46" si="10">B36+C36</f>
        <v>0</v>
      </c>
      <c r="E36" s="198">
        <v>0</v>
      </c>
      <c r="F36" s="198">
        <v>0</v>
      </c>
      <c r="G36" s="200">
        <f t="shared" ref="G36:G46" si="11">E36+F36</f>
        <v>0</v>
      </c>
      <c r="H36" s="196">
        <f t="shared" ref="H36:H46" si="12">SUM(D36,G36)</f>
        <v>0</v>
      </c>
      <c r="I36" s="43"/>
      <c r="J36" s="43"/>
      <c r="K36" s="43"/>
      <c r="L36" s="43"/>
      <c r="M36" s="43"/>
      <c r="N36" s="43"/>
      <c r="O36" s="43"/>
      <c r="P36" s="43"/>
      <c r="Q36" s="43"/>
      <c r="R36" s="43"/>
      <c r="S36" s="43"/>
      <c r="T36" s="43"/>
      <c r="U36" s="43"/>
      <c r="V36" s="43"/>
      <c r="W36" s="43"/>
      <c r="X36" s="43"/>
      <c r="Y36" s="43"/>
      <c r="Z36" s="43"/>
    </row>
    <row r="37" spans="1:26" ht="20.25" customHeight="1" x14ac:dyDescent="0.25">
      <c r="A37" s="197" t="s">
        <v>234</v>
      </c>
      <c r="B37" s="198">
        <v>0</v>
      </c>
      <c r="C37" s="198">
        <v>0</v>
      </c>
      <c r="D37" s="199">
        <f t="shared" si="10"/>
        <v>0</v>
      </c>
      <c r="E37" s="198">
        <v>0</v>
      </c>
      <c r="F37" s="198">
        <v>0</v>
      </c>
      <c r="G37" s="200">
        <f t="shared" si="11"/>
        <v>0</v>
      </c>
      <c r="H37" s="196">
        <f t="shared" si="12"/>
        <v>0</v>
      </c>
      <c r="I37" s="43"/>
      <c r="J37" s="43"/>
      <c r="K37" s="43"/>
      <c r="L37" s="43"/>
      <c r="M37" s="43"/>
      <c r="N37" s="43"/>
      <c r="O37" s="43"/>
      <c r="P37" s="43"/>
      <c r="Q37" s="43"/>
      <c r="R37" s="43"/>
      <c r="S37" s="43"/>
      <c r="T37" s="43"/>
      <c r="U37" s="43"/>
      <c r="V37" s="43"/>
      <c r="W37" s="43"/>
      <c r="X37" s="43"/>
      <c r="Y37" s="43"/>
      <c r="Z37" s="43"/>
    </row>
    <row r="38" spans="1:26" ht="20.25" customHeight="1" x14ac:dyDescent="0.25">
      <c r="A38" s="197" t="s">
        <v>235</v>
      </c>
      <c r="B38" s="198">
        <v>0</v>
      </c>
      <c r="C38" s="198">
        <v>0</v>
      </c>
      <c r="D38" s="199">
        <f t="shared" si="10"/>
        <v>0</v>
      </c>
      <c r="E38" s="198">
        <v>0</v>
      </c>
      <c r="F38" s="198">
        <v>0</v>
      </c>
      <c r="G38" s="200">
        <f t="shared" si="11"/>
        <v>0</v>
      </c>
      <c r="H38" s="196">
        <f t="shared" si="12"/>
        <v>0</v>
      </c>
      <c r="I38" s="43"/>
      <c r="J38" s="43"/>
      <c r="K38" s="43"/>
      <c r="L38" s="43"/>
      <c r="M38" s="43"/>
      <c r="N38" s="43"/>
      <c r="O38" s="43"/>
      <c r="P38" s="43"/>
      <c r="Q38" s="43"/>
      <c r="R38" s="43"/>
      <c r="S38" s="43"/>
      <c r="T38" s="43"/>
      <c r="U38" s="43"/>
      <c r="V38" s="43"/>
      <c r="W38" s="43"/>
      <c r="X38" s="43"/>
      <c r="Y38" s="43"/>
      <c r="Z38" s="43"/>
    </row>
    <row r="39" spans="1:26" ht="20.25" customHeight="1" x14ac:dyDescent="0.25">
      <c r="A39" s="197" t="s">
        <v>236</v>
      </c>
      <c r="B39" s="198">
        <v>0</v>
      </c>
      <c r="C39" s="198">
        <v>0</v>
      </c>
      <c r="D39" s="199">
        <f t="shared" si="10"/>
        <v>0</v>
      </c>
      <c r="E39" s="198">
        <v>0</v>
      </c>
      <c r="F39" s="198">
        <v>0</v>
      </c>
      <c r="G39" s="200">
        <f t="shared" si="11"/>
        <v>0</v>
      </c>
      <c r="H39" s="196">
        <f t="shared" si="12"/>
        <v>0</v>
      </c>
      <c r="I39" s="43"/>
      <c r="J39" s="43"/>
      <c r="K39" s="43"/>
      <c r="L39" s="43"/>
      <c r="M39" s="43"/>
      <c r="N39" s="43"/>
      <c r="O39" s="43"/>
      <c r="P39" s="43"/>
      <c r="Q39" s="43"/>
      <c r="R39" s="43"/>
      <c r="S39" s="43"/>
      <c r="T39" s="43"/>
      <c r="U39" s="43"/>
      <c r="V39" s="43"/>
      <c r="W39" s="43"/>
      <c r="X39" s="43"/>
      <c r="Y39" s="43"/>
      <c r="Z39" s="43"/>
    </row>
    <row r="40" spans="1:26" ht="20.25" customHeight="1" x14ac:dyDescent="0.25">
      <c r="A40" s="197" t="s">
        <v>237</v>
      </c>
      <c r="B40" s="198">
        <v>0</v>
      </c>
      <c r="C40" s="198">
        <v>0</v>
      </c>
      <c r="D40" s="199">
        <f t="shared" si="10"/>
        <v>0</v>
      </c>
      <c r="E40" s="198">
        <v>0</v>
      </c>
      <c r="F40" s="198">
        <v>0</v>
      </c>
      <c r="G40" s="200">
        <f t="shared" si="11"/>
        <v>0</v>
      </c>
      <c r="H40" s="196">
        <f t="shared" si="12"/>
        <v>0</v>
      </c>
      <c r="I40" s="43"/>
      <c r="J40" s="43"/>
      <c r="K40" s="43"/>
      <c r="L40" s="43"/>
      <c r="M40" s="43"/>
      <c r="N40" s="43"/>
      <c r="O40" s="43"/>
      <c r="P40" s="43"/>
      <c r="Q40" s="43"/>
      <c r="R40" s="43"/>
      <c r="S40" s="43"/>
      <c r="T40" s="43"/>
      <c r="U40" s="43"/>
      <c r="V40" s="43"/>
      <c r="W40" s="43"/>
      <c r="X40" s="43"/>
      <c r="Y40" s="43"/>
      <c r="Z40" s="43"/>
    </row>
    <row r="41" spans="1:26" ht="20.25" customHeight="1" x14ac:dyDescent="0.25">
      <c r="A41" s="197" t="s">
        <v>238</v>
      </c>
      <c r="B41" s="198">
        <v>0</v>
      </c>
      <c r="C41" s="198">
        <v>0</v>
      </c>
      <c r="D41" s="199">
        <f t="shared" si="10"/>
        <v>0</v>
      </c>
      <c r="E41" s="198">
        <v>0</v>
      </c>
      <c r="F41" s="198">
        <v>0</v>
      </c>
      <c r="G41" s="200">
        <f t="shared" si="11"/>
        <v>0</v>
      </c>
      <c r="H41" s="196">
        <f t="shared" si="12"/>
        <v>0</v>
      </c>
      <c r="I41" s="43"/>
      <c r="J41" s="43"/>
      <c r="K41" s="43"/>
      <c r="L41" s="43"/>
      <c r="M41" s="43"/>
      <c r="N41" s="43"/>
      <c r="O41" s="43"/>
      <c r="P41" s="43"/>
      <c r="Q41" s="43"/>
      <c r="R41" s="43"/>
      <c r="S41" s="43"/>
      <c r="T41" s="43"/>
      <c r="U41" s="43"/>
      <c r="V41" s="43"/>
      <c r="W41" s="43"/>
      <c r="X41" s="43"/>
      <c r="Y41" s="43"/>
      <c r="Z41" s="43"/>
    </row>
    <row r="42" spans="1:26" ht="20.25" customHeight="1" x14ac:dyDescent="0.25">
      <c r="A42" s="197" t="s">
        <v>239</v>
      </c>
      <c r="B42" s="198">
        <v>42885</v>
      </c>
      <c r="C42" s="198">
        <v>0</v>
      </c>
      <c r="D42" s="199">
        <f t="shared" si="10"/>
        <v>42885</v>
      </c>
      <c r="E42" s="198">
        <v>0</v>
      </c>
      <c r="F42" s="198">
        <v>0</v>
      </c>
      <c r="G42" s="200">
        <f t="shared" si="11"/>
        <v>0</v>
      </c>
      <c r="H42" s="196">
        <f t="shared" si="12"/>
        <v>42885</v>
      </c>
      <c r="I42" s="43"/>
      <c r="J42" s="43"/>
      <c r="K42" s="43"/>
      <c r="L42" s="43"/>
      <c r="M42" s="43"/>
      <c r="N42" s="43"/>
      <c r="O42" s="43"/>
      <c r="P42" s="43"/>
      <c r="Q42" s="43"/>
      <c r="R42" s="43"/>
      <c r="S42" s="43"/>
      <c r="T42" s="43"/>
      <c r="U42" s="43"/>
      <c r="V42" s="43"/>
      <c r="W42" s="43"/>
      <c r="X42" s="43"/>
      <c r="Y42" s="43"/>
      <c r="Z42" s="43"/>
    </row>
    <row r="43" spans="1:26" ht="20.25" customHeight="1" x14ac:dyDescent="0.25">
      <c r="A43" s="197" t="s">
        <v>240</v>
      </c>
      <c r="B43" s="198">
        <v>0</v>
      </c>
      <c r="C43" s="198">
        <v>0</v>
      </c>
      <c r="D43" s="199">
        <f t="shared" si="10"/>
        <v>0</v>
      </c>
      <c r="E43" s="198">
        <v>0</v>
      </c>
      <c r="F43" s="198">
        <v>0</v>
      </c>
      <c r="G43" s="200">
        <f t="shared" si="11"/>
        <v>0</v>
      </c>
      <c r="H43" s="196">
        <f t="shared" si="12"/>
        <v>0</v>
      </c>
      <c r="I43" s="43"/>
      <c r="J43" s="43"/>
      <c r="K43" s="43"/>
      <c r="L43" s="43"/>
      <c r="M43" s="43"/>
      <c r="N43" s="43"/>
      <c r="O43" s="43"/>
      <c r="P43" s="43"/>
      <c r="Q43" s="43"/>
      <c r="R43" s="43"/>
      <c r="S43" s="43"/>
      <c r="T43" s="43"/>
      <c r="U43" s="43"/>
      <c r="V43" s="43"/>
      <c r="W43" s="43"/>
      <c r="X43" s="43"/>
      <c r="Y43" s="43"/>
      <c r="Z43" s="43"/>
    </row>
    <row r="44" spans="1:26" ht="20.25" customHeight="1" x14ac:dyDescent="0.25">
      <c r="A44" s="197" t="s">
        <v>241</v>
      </c>
      <c r="B44" s="198">
        <v>90301</v>
      </c>
      <c r="C44" s="198">
        <v>0</v>
      </c>
      <c r="D44" s="199">
        <f t="shared" si="10"/>
        <v>90301</v>
      </c>
      <c r="E44" s="198">
        <v>0</v>
      </c>
      <c r="F44" s="198">
        <v>0</v>
      </c>
      <c r="G44" s="200">
        <f t="shared" si="11"/>
        <v>0</v>
      </c>
      <c r="H44" s="196">
        <f t="shared" si="12"/>
        <v>90301</v>
      </c>
      <c r="I44" s="43"/>
      <c r="J44" s="43"/>
      <c r="K44" s="43"/>
      <c r="L44" s="43"/>
      <c r="M44" s="43"/>
      <c r="N44" s="43"/>
      <c r="O44" s="43"/>
      <c r="P44" s="43"/>
      <c r="Q44" s="43"/>
      <c r="R44" s="43"/>
      <c r="S44" s="43"/>
      <c r="T44" s="43"/>
      <c r="U44" s="43"/>
      <c r="V44" s="43"/>
      <c r="W44" s="43"/>
      <c r="X44" s="43"/>
      <c r="Y44" s="43"/>
      <c r="Z44" s="43"/>
    </row>
    <row r="45" spans="1:26" ht="20.25" customHeight="1" x14ac:dyDescent="0.25">
      <c r="A45" s="197" t="s">
        <v>242</v>
      </c>
      <c r="B45" s="198">
        <v>10536</v>
      </c>
      <c r="C45" s="198">
        <v>0</v>
      </c>
      <c r="D45" s="199">
        <f t="shared" si="10"/>
        <v>10536</v>
      </c>
      <c r="E45" s="198">
        <v>2517</v>
      </c>
      <c r="F45" s="198">
        <v>0</v>
      </c>
      <c r="G45" s="200">
        <f t="shared" si="11"/>
        <v>2517</v>
      </c>
      <c r="H45" s="196">
        <f t="shared" si="12"/>
        <v>13053</v>
      </c>
      <c r="I45" s="43"/>
      <c r="J45" s="43"/>
      <c r="K45" s="43"/>
      <c r="L45" s="43"/>
      <c r="M45" s="43"/>
      <c r="N45" s="43"/>
      <c r="O45" s="43"/>
      <c r="P45" s="43"/>
      <c r="Q45" s="43"/>
      <c r="R45" s="43"/>
      <c r="S45" s="43"/>
      <c r="T45" s="43"/>
      <c r="U45" s="43"/>
      <c r="V45" s="43"/>
      <c r="W45" s="43"/>
      <c r="X45" s="43"/>
      <c r="Y45" s="43"/>
      <c r="Z45" s="43"/>
    </row>
    <row r="46" spans="1:26" ht="20.25" customHeight="1" x14ac:dyDescent="0.25">
      <c r="A46" s="197" t="s">
        <v>243</v>
      </c>
      <c r="B46" s="198">
        <v>0</v>
      </c>
      <c r="C46" s="198">
        <v>0</v>
      </c>
      <c r="D46" s="199">
        <f t="shared" si="10"/>
        <v>0</v>
      </c>
      <c r="E46" s="198">
        <v>0</v>
      </c>
      <c r="F46" s="198">
        <v>0</v>
      </c>
      <c r="G46" s="200">
        <f t="shared" si="11"/>
        <v>0</v>
      </c>
      <c r="H46" s="196">
        <f t="shared" si="12"/>
        <v>0</v>
      </c>
      <c r="I46" s="43"/>
      <c r="J46" s="43"/>
      <c r="K46" s="43"/>
      <c r="L46" s="43"/>
      <c r="M46" s="43"/>
      <c r="N46" s="43"/>
      <c r="O46" s="43"/>
      <c r="P46" s="43"/>
      <c r="Q46" s="43"/>
      <c r="R46" s="43"/>
      <c r="S46" s="43"/>
      <c r="T46" s="43"/>
      <c r="U46" s="43"/>
      <c r="V46" s="43"/>
      <c r="W46" s="43"/>
      <c r="X46" s="43"/>
      <c r="Y46" s="43"/>
      <c r="Z46" s="43"/>
    </row>
    <row r="47" spans="1:26" ht="20.25" customHeight="1" x14ac:dyDescent="0.25">
      <c r="A47" s="204" t="s">
        <v>214</v>
      </c>
      <c r="B47" s="205">
        <f t="shared" ref="B47:H47" si="13">SUM(B31:B46)</f>
        <v>486222</v>
      </c>
      <c r="C47" s="205">
        <f t="shared" si="13"/>
        <v>76070</v>
      </c>
      <c r="D47" s="205">
        <f t="shared" si="13"/>
        <v>562292</v>
      </c>
      <c r="E47" s="205">
        <f t="shared" si="13"/>
        <v>970862</v>
      </c>
      <c r="F47" s="205">
        <f t="shared" si="13"/>
        <v>11470</v>
      </c>
      <c r="G47" s="205">
        <f t="shared" si="13"/>
        <v>982332</v>
      </c>
      <c r="H47" s="205">
        <f t="shared" si="13"/>
        <v>1544624</v>
      </c>
      <c r="I47" s="43"/>
      <c r="J47" s="43"/>
      <c r="K47" s="43"/>
      <c r="L47" s="43"/>
      <c r="M47" s="43"/>
      <c r="N47" s="43"/>
      <c r="O47" s="43"/>
      <c r="P47" s="43"/>
      <c r="Q47" s="43"/>
      <c r="R47" s="43"/>
      <c r="S47" s="43"/>
      <c r="T47" s="43"/>
      <c r="U47" s="43"/>
      <c r="V47" s="43"/>
      <c r="W47" s="43"/>
      <c r="X47" s="43"/>
      <c r="Y47" s="43"/>
      <c r="Z47" s="43"/>
    </row>
    <row r="48" spans="1:26" ht="20.25" customHeight="1" x14ac:dyDescent="0.25">
      <c r="A48" s="310"/>
      <c r="B48" s="216"/>
      <c r="C48" s="216"/>
      <c r="D48" s="216"/>
      <c r="E48" s="216"/>
      <c r="F48" s="216"/>
      <c r="G48" s="216"/>
      <c r="H48" s="216"/>
      <c r="I48" s="43"/>
      <c r="J48" s="43"/>
      <c r="K48" s="43"/>
      <c r="L48" s="43"/>
      <c r="M48" s="43"/>
      <c r="N48" s="43"/>
      <c r="O48" s="43"/>
      <c r="P48" s="43"/>
      <c r="Q48" s="43"/>
      <c r="R48" s="43"/>
      <c r="S48" s="43"/>
      <c r="T48" s="43"/>
      <c r="U48" s="43"/>
      <c r="V48" s="43"/>
      <c r="W48" s="43"/>
      <c r="X48" s="43"/>
      <c r="Y48" s="43"/>
      <c r="Z48" s="43"/>
    </row>
    <row r="49" spans="1:26" ht="20.25" customHeight="1" x14ac:dyDescent="0.25">
      <c r="A49" s="311" t="s">
        <v>245</v>
      </c>
      <c r="B49" s="312"/>
      <c r="C49" s="312"/>
      <c r="D49" s="312"/>
      <c r="E49" s="312"/>
      <c r="F49" s="312"/>
      <c r="G49" s="312"/>
      <c r="H49" s="259"/>
      <c r="I49" s="43"/>
      <c r="J49" s="43"/>
      <c r="K49" s="43"/>
      <c r="L49" s="43"/>
      <c r="M49" s="43"/>
      <c r="N49" s="43"/>
      <c r="O49" s="43"/>
      <c r="P49" s="43"/>
      <c r="Q49" s="43"/>
      <c r="R49" s="43"/>
      <c r="S49" s="43"/>
      <c r="T49" s="43"/>
      <c r="U49" s="43"/>
      <c r="V49" s="43"/>
      <c r="W49" s="43"/>
      <c r="X49" s="43"/>
      <c r="Y49" s="43"/>
      <c r="Z49" s="43"/>
    </row>
    <row r="50" spans="1:26" ht="20.25" customHeight="1" x14ac:dyDescent="0.25">
      <c r="A50" s="328" t="s">
        <v>224</v>
      </c>
      <c r="B50" s="321" t="s">
        <v>225</v>
      </c>
      <c r="C50" s="235"/>
      <c r="D50" s="236"/>
      <c r="E50" s="321" t="s">
        <v>226</v>
      </c>
      <c r="F50" s="235"/>
      <c r="G50" s="236"/>
      <c r="H50" s="315" t="s">
        <v>214</v>
      </c>
      <c r="I50" s="43"/>
      <c r="J50" s="43"/>
      <c r="K50" s="43"/>
      <c r="L50" s="43"/>
      <c r="M50" s="43"/>
      <c r="N50" s="43"/>
      <c r="O50" s="43"/>
      <c r="P50" s="43"/>
      <c r="Q50" s="43"/>
      <c r="R50" s="43"/>
      <c r="S50" s="43"/>
      <c r="T50" s="43"/>
      <c r="U50" s="43"/>
      <c r="V50" s="43"/>
      <c r="W50" s="43"/>
      <c r="X50" s="43"/>
      <c r="Y50" s="43"/>
      <c r="Z50" s="43"/>
    </row>
    <row r="51" spans="1:26" ht="20.25" customHeight="1" x14ac:dyDescent="0.25">
      <c r="A51" s="329"/>
      <c r="B51" s="191" t="s">
        <v>227</v>
      </c>
      <c r="C51" s="191" t="s">
        <v>228</v>
      </c>
      <c r="D51" s="191" t="s">
        <v>214</v>
      </c>
      <c r="E51" s="191" t="s">
        <v>227</v>
      </c>
      <c r="F51" s="191" t="s">
        <v>228</v>
      </c>
      <c r="G51" s="191" t="s">
        <v>214</v>
      </c>
      <c r="H51" s="316"/>
      <c r="I51" s="43"/>
      <c r="J51" s="43"/>
      <c r="K51" s="43"/>
      <c r="L51" s="43"/>
      <c r="M51" s="43"/>
      <c r="N51" s="43"/>
      <c r="O51" s="43"/>
      <c r="P51" s="43"/>
      <c r="Q51" s="43"/>
      <c r="R51" s="43"/>
      <c r="S51" s="43"/>
      <c r="T51" s="43"/>
      <c r="U51" s="43"/>
      <c r="V51" s="43"/>
      <c r="W51" s="43"/>
      <c r="X51" s="43"/>
      <c r="Y51" s="43"/>
      <c r="Z51" s="43"/>
    </row>
    <row r="52" spans="1:26" ht="20.25" customHeight="1" x14ac:dyDescent="0.25">
      <c r="A52" s="192" t="s">
        <v>207</v>
      </c>
      <c r="B52" s="193">
        <v>356200</v>
      </c>
      <c r="C52" s="193">
        <v>79113</v>
      </c>
      <c r="D52" s="194">
        <f t="shared" ref="D52:D67" si="14">B52+C52</f>
        <v>435313</v>
      </c>
      <c r="E52" s="193">
        <v>28959</v>
      </c>
      <c r="F52" s="193">
        <v>11929</v>
      </c>
      <c r="G52" s="195">
        <f t="shared" ref="G52:G67" si="15">E52+F52</f>
        <v>40888</v>
      </c>
      <c r="H52" s="196">
        <f t="shared" ref="H52:H67" si="16">SUM(D52,G52)</f>
        <v>476201</v>
      </c>
      <c r="I52" s="43"/>
      <c r="J52" s="43"/>
      <c r="K52" s="43"/>
      <c r="L52" s="43"/>
      <c r="M52" s="43"/>
      <c r="N52" s="43"/>
      <c r="O52" s="43"/>
      <c r="P52" s="43"/>
      <c r="Q52" s="43"/>
      <c r="R52" s="43"/>
      <c r="S52" s="43"/>
      <c r="T52" s="43"/>
      <c r="U52" s="43"/>
      <c r="V52" s="43"/>
      <c r="W52" s="43"/>
      <c r="X52" s="43"/>
      <c r="Y52" s="43"/>
      <c r="Z52" s="43"/>
    </row>
    <row r="53" spans="1:26" ht="20.25" customHeight="1" x14ac:dyDescent="0.25">
      <c r="A53" s="197" t="s">
        <v>229</v>
      </c>
      <c r="B53" s="193">
        <v>0</v>
      </c>
      <c r="C53" s="193">
        <v>0</v>
      </c>
      <c r="D53" s="194">
        <f t="shared" si="14"/>
        <v>0</v>
      </c>
      <c r="E53" s="193">
        <v>0</v>
      </c>
      <c r="F53" s="193">
        <v>0</v>
      </c>
      <c r="G53" s="195">
        <f t="shared" si="15"/>
        <v>0</v>
      </c>
      <c r="H53" s="196">
        <f t="shared" si="16"/>
        <v>0</v>
      </c>
      <c r="I53" s="43"/>
      <c r="J53" s="43"/>
      <c r="K53" s="43"/>
      <c r="L53" s="43"/>
      <c r="M53" s="43"/>
      <c r="N53" s="43"/>
      <c r="O53" s="43"/>
      <c r="P53" s="43"/>
      <c r="Q53" s="43"/>
      <c r="R53" s="43"/>
      <c r="S53" s="43"/>
      <c r="T53" s="43"/>
      <c r="U53" s="43"/>
      <c r="V53" s="43"/>
      <c r="W53" s="43"/>
      <c r="X53" s="43"/>
      <c r="Y53" s="43"/>
      <c r="Z53" s="43"/>
    </row>
    <row r="54" spans="1:26" ht="20.25" customHeight="1" x14ac:dyDescent="0.25">
      <c r="A54" s="197" t="s">
        <v>230</v>
      </c>
      <c r="B54" s="198">
        <v>0</v>
      </c>
      <c r="C54" s="198">
        <v>0</v>
      </c>
      <c r="D54" s="199">
        <f t="shared" si="14"/>
        <v>0</v>
      </c>
      <c r="E54" s="198">
        <v>957528</v>
      </c>
      <c r="F54" s="198">
        <v>0</v>
      </c>
      <c r="G54" s="200">
        <f t="shared" si="15"/>
        <v>957528</v>
      </c>
      <c r="H54" s="196">
        <f t="shared" si="16"/>
        <v>957528</v>
      </c>
      <c r="I54" s="43"/>
      <c r="J54" s="43"/>
      <c r="K54" s="43"/>
      <c r="L54" s="43"/>
      <c r="M54" s="43"/>
      <c r="N54" s="43"/>
      <c r="O54" s="43"/>
      <c r="P54" s="43"/>
      <c r="Q54" s="43"/>
      <c r="R54" s="43"/>
      <c r="S54" s="43"/>
      <c r="T54" s="43"/>
      <c r="U54" s="43"/>
      <c r="V54" s="43"/>
      <c r="W54" s="43"/>
      <c r="X54" s="43"/>
      <c r="Y54" s="43"/>
      <c r="Z54" s="43"/>
    </row>
    <row r="55" spans="1:26" ht="20.25" customHeight="1" x14ac:dyDescent="0.25">
      <c r="A55" s="197" t="s">
        <v>231</v>
      </c>
      <c r="B55" s="198">
        <v>0</v>
      </c>
      <c r="C55" s="198">
        <v>0</v>
      </c>
      <c r="D55" s="199">
        <f t="shared" si="14"/>
        <v>0</v>
      </c>
      <c r="E55" s="198">
        <v>20592</v>
      </c>
      <c r="F55" s="198">
        <v>0</v>
      </c>
      <c r="G55" s="200">
        <f t="shared" si="15"/>
        <v>20592</v>
      </c>
      <c r="H55" s="196">
        <f t="shared" si="16"/>
        <v>20592</v>
      </c>
      <c r="I55" s="43"/>
      <c r="J55" s="43"/>
      <c r="K55" s="43"/>
      <c r="L55" s="43"/>
      <c r="M55" s="43"/>
      <c r="N55" s="43"/>
      <c r="O55" s="43"/>
      <c r="P55" s="43"/>
      <c r="Q55" s="43"/>
      <c r="R55" s="43"/>
      <c r="S55" s="43"/>
      <c r="T55" s="43"/>
      <c r="U55" s="43"/>
      <c r="V55" s="43"/>
      <c r="W55" s="43"/>
      <c r="X55" s="43"/>
      <c r="Y55" s="43"/>
      <c r="Z55" s="43"/>
    </row>
    <row r="56" spans="1:26" ht="20.25" customHeight="1" x14ac:dyDescent="0.25">
      <c r="A56" s="201" t="s">
        <v>232</v>
      </c>
      <c r="B56" s="198">
        <v>0</v>
      </c>
      <c r="C56" s="198">
        <v>0</v>
      </c>
      <c r="D56" s="199">
        <f t="shared" si="14"/>
        <v>0</v>
      </c>
      <c r="E56" s="198">
        <v>0</v>
      </c>
      <c r="F56" s="198">
        <v>0</v>
      </c>
      <c r="G56" s="200">
        <f t="shared" si="15"/>
        <v>0</v>
      </c>
      <c r="H56" s="196">
        <f t="shared" si="16"/>
        <v>0</v>
      </c>
      <c r="I56" s="43"/>
      <c r="J56" s="43"/>
      <c r="K56" s="43"/>
      <c r="L56" s="43"/>
      <c r="M56" s="43"/>
      <c r="N56" s="43"/>
      <c r="O56" s="43"/>
      <c r="P56" s="43"/>
      <c r="Q56" s="43"/>
      <c r="R56" s="43"/>
      <c r="S56" s="43"/>
      <c r="T56" s="43"/>
      <c r="U56" s="43"/>
      <c r="V56" s="43"/>
      <c r="W56" s="43"/>
      <c r="X56" s="43"/>
      <c r="Y56" s="43"/>
      <c r="Z56" s="43"/>
    </row>
    <row r="57" spans="1:26" ht="20.25" customHeight="1" x14ac:dyDescent="0.25">
      <c r="A57" s="197" t="s">
        <v>233</v>
      </c>
      <c r="B57" s="198">
        <v>0</v>
      </c>
      <c r="C57" s="198">
        <v>0</v>
      </c>
      <c r="D57" s="199">
        <f t="shared" si="14"/>
        <v>0</v>
      </c>
      <c r="E57" s="198">
        <v>0</v>
      </c>
      <c r="F57" s="198">
        <v>0</v>
      </c>
      <c r="G57" s="200">
        <f t="shared" si="15"/>
        <v>0</v>
      </c>
      <c r="H57" s="196">
        <f t="shared" si="16"/>
        <v>0</v>
      </c>
      <c r="I57" s="43"/>
      <c r="J57" s="43"/>
      <c r="K57" s="43"/>
      <c r="L57" s="43"/>
      <c r="M57" s="43"/>
      <c r="N57" s="43"/>
      <c r="O57" s="43"/>
      <c r="P57" s="43"/>
      <c r="Q57" s="43"/>
      <c r="R57" s="43"/>
      <c r="S57" s="43"/>
      <c r="T57" s="43"/>
      <c r="U57" s="43"/>
      <c r="V57" s="43"/>
      <c r="W57" s="43"/>
      <c r="X57" s="43"/>
      <c r="Y57" s="43"/>
      <c r="Z57" s="43"/>
    </row>
    <row r="58" spans="1:26" ht="20.25" customHeight="1" x14ac:dyDescent="0.25">
      <c r="A58" s="197" t="s">
        <v>234</v>
      </c>
      <c r="B58" s="198">
        <v>0</v>
      </c>
      <c r="C58" s="198">
        <v>0</v>
      </c>
      <c r="D58" s="199">
        <f t="shared" si="14"/>
        <v>0</v>
      </c>
      <c r="E58" s="198">
        <v>0</v>
      </c>
      <c r="F58" s="198">
        <v>0</v>
      </c>
      <c r="G58" s="200">
        <f t="shared" si="15"/>
        <v>0</v>
      </c>
      <c r="H58" s="196">
        <f t="shared" si="16"/>
        <v>0</v>
      </c>
      <c r="I58" s="43"/>
      <c r="J58" s="43"/>
      <c r="K58" s="43"/>
      <c r="L58" s="43"/>
      <c r="M58" s="43"/>
      <c r="N58" s="43"/>
      <c r="O58" s="43"/>
      <c r="P58" s="43"/>
      <c r="Q58" s="43"/>
      <c r="R58" s="43"/>
      <c r="S58" s="43"/>
      <c r="T58" s="43"/>
      <c r="U58" s="43"/>
      <c r="V58" s="43"/>
      <c r="W58" s="43"/>
      <c r="X58" s="43"/>
      <c r="Y58" s="43"/>
      <c r="Z58" s="43"/>
    </row>
    <row r="59" spans="1:26" ht="20.25" customHeight="1" x14ac:dyDescent="0.25">
      <c r="A59" s="197" t="s">
        <v>235</v>
      </c>
      <c r="B59" s="198">
        <v>0</v>
      </c>
      <c r="C59" s="198">
        <v>0</v>
      </c>
      <c r="D59" s="199">
        <f t="shared" si="14"/>
        <v>0</v>
      </c>
      <c r="E59" s="198">
        <v>0</v>
      </c>
      <c r="F59" s="198">
        <v>0</v>
      </c>
      <c r="G59" s="200">
        <f t="shared" si="15"/>
        <v>0</v>
      </c>
      <c r="H59" s="196">
        <f t="shared" si="16"/>
        <v>0</v>
      </c>
      <c r="I59" s="43"/>
      <c r="J59" s="43"/>
      <c r="K59" s="43"/>
      <c r="L59" s="43"/>
      <c r="M59" s="43"/>
      <c r="N59" s="43"/>
      <c r="O59" s="43"/>
      <c r="P59" s="43"/>
      <c r="Q59" s="43"/>
      <c r="R59" s="43"/>
      <c r="S59" s="43"/>
      <c r="T59" s="43"/>
      <c r="U59" s="43"/>
      <c r="V59" s="43"/>
      <c r="W59" s="43"/>
      <c r="X59" s="43"/>
      <c r="Y59" s="43"/>
      <c r="Z59" s="43"/>
    </row>
    <row r="60" spans="1:26" ht="20.25" customHeight="1" x14ac:dyDescent="0.25">
      <c r="A60" s="197" t="s">
        <v>236</v>
      </c>
      <c r="B60" s="198">
        <v>0</v>
      </c>
      <c r="C60" s="198">
        <v>0</v>
      </c>
      <c r="D60" s="199">
        <f t="shared" si="14"/>
        <v>0</v>
      </c>
      <c r="E60" s="198">
        <v>0</v>
      </c>
      <c r="F60" s="198">
        <v>0</v>
      </c>
      <c r="G60" s="200">
        <f t="shared" si="15"/>
        <v>0</v>
      </c>
      <c r="H60" s="196">
        <f t="shared" si="16"/>
        <v>0</v>
      </c>
      <c r="I60" s="43"/>
      <c r="J60" s="43"/>
      <c r="K60" s="43"/>
      <c r="L60" s="43"/>
      <c r="M60" s="43"/>
      <c r="N60" s="43"/>
      <c r="O60" s="43"/>
      <c r="P60" s="43"/>
      <c r="Q60" s="43"/>
      <c r="R60" s="43"/>
      <c r="S60" s="43"/>
      <c r="T60" s="43"/>
      <c r="U60" s="43"/>
      <c r="V60" s="43"/>
      <c r="W60" s="43"/>
      <c r="X60" s="43"/>
      <c r="Y60" s="43"/>
      <c r="Z60" s="43"/>
    </row>
    <row r="61" spans="1:26" ht="20.25" customHeight="1" x14ac:dyDescent="0.25">
      <c r="A61" s="197" t="s">
        <v>237</v>
      </c>
      <c r="B61" s="198">
        <v>0</v>
      </c>
      <c r="C61" s="198">
        <v>0</v>
      </c>
      <c r="D61" s="199">
        <f t="shared" si="14"/>
        <v>0</v>
      </c>
      <c r="E61" s="198">
        <v>0</v>
      </c>
      <c r="F61" s="198">
        <v>0</v>
      </c>
      <c r="G61" s="200">
        <f t="shared" si="15"/>
        <v>0</v>
      </c>
      <c r="H61" s="196">
        <f t="shared" si="16"/>
        <v>0</v>
      </c>
      <c r="I61" s="43"/>
      <c r="J61" s="43"/>
      <c r="K61" s="43"/>
      <c r="L61" s="43"/>
      <c r="M61" s="43"/>
      <c r="N61" s="43"/>
      <c r="O61" s="43"/>
      <c r="P61" s="43"/>
      <c r="Q61" s="43"/>
      <c r="R61" s="43"/>
      <c r="S61" s="43"/>
      <c r="T61" s="43"/>
      <c r="U61" s="43"/>
      <c r="V61" s="43"/>
      <c r="W61" s="43"/>
      <c r="X61" s="43"/>
      <c r="Y61" s="43"/>
      <c r="Z61" s="43"/>
    </row>
    <row r="62" spans="1:26" ht="20.25" customHeight="1" x14ac:dyDescent="0.25">
      <c r="A62" s="197" t="s">
        <v>238</v>
      </c>
      <c r="B62" s="198">
        <v>0</v>
      </c>
      <c r="C62" s="198">
        <v>0</v>
      </c>
      <c r="D62" s="199">
        <f t="shared" si="14"/>
        <v>0</v>
      </c>
      <c r="E62" s="198">
        <v>0</v>
      </c>
      <c r="F62" s="198">
        <v>0</v>
      </c>
      <c r="G62" s="200">
        <f t="shared" si="15"/>
        <v>0</v>
      </c>
      <c r="H62" s="196">
        <f t="shared" si="16"/>
        <v>0</v>
      </c>
      <c r="I62" s="43"/>
      <c r="J62" s="43"/>
      <c r="K62" s="43"/>
      <c r="L62" s="43"/>
      <c r="M62" s="43"/>
      <c r="N62" s="43"/>
      <c r="O62" s="43"/>
      <c r="P62" s="43"/>
      <c r="Q62" s="43"/>
      <c r="R62" s="43"/>
      <c r="S62" s="43"/>
      <c r="T62" s="43"/>
      <c r="U62" s="43"/>
      <c r="V62" s="43"/>
      <c r="W62" s="43"/>
      <c r="X62" s="43"/>
      <c r="Y62" s="43"/>
      <c r="Z62" s="43"/>
    </row>
    <row r="63" spans="1:26" ht="20.25" customHeight="1" x14ac:dyDescent="0.25">
      <c r="A63" s="197" t="s">
        <v>239</v>
      </c>
      <c r="B63" s="198">
        <v>44600</v>
      </c>
      <c r="C63" s="198">
        <v>0</v>
      </c>
      <c r="D63" s="199">
        <f t="shared" si="14"/>
        <v>44600</v>
      </c>
      <c r="E63" s="198">
        <v>0</v>
      </c>
      <c r="F63" s="198">
        <v>0</v>
      </c>
      <c r="G63" s="200">
        <f t="shared" si="15"/>
        <v>0</v>
      </c>
      <c r="H63" s="196">
        <f t="shared" si="16"/>
        <v>44600</v>
      </c>
      <c r="I63" s="43"/>
      <c r="J63" s="43"/>
      <c r="K63" s="43"/>
      <c r="L63" s="43"/>
      <c r="M63" s="43"/>
      <c r="N63" s="43"/>
      <c r="O63" s="43"/>
      <c r="P63" s="43"/>
      <c r="Q63" s="43"/>
      <c r="R63" s="43"/>
      <c r="S63" s="43"/>
      <c r="T63" s="43"/>
      <c r="U63" s="43"/>
      <c r="V63" s="43"/>
      <c r="W63" s="43"/>
      <c r="X63" s="43"/>
      <c r="Y63" s="43"/>
      <c r="Z63" s="43"/>
    </row>
    <row r="64" spans="1:26" ht="20.25" customHeight="1" x14ac:dyDescent="0.25">
      <c r="A64" s="197" t="s">
        <v>240</v>
      </c>
      <c r="B64" s="198">
        <v>0</v>
      </c>
      <c r="C64" s="198">
        <v>0</v>
      </c>
      <c r="D64" s="199">
        <f t="shared" si="14"/>
        <v>0</v>
      </c>
      <c r="E64" s="198">
        <v>0</v>
      </c>
      <c r="F64" s="198">
        <v>0</v>
      </c>
      <c r="G64" s="200">
        <f t="shared" si="15"/>
        <v>0</v>
      </c>
      <c r="H64" s="196">
        <f t="shared" si="16"/>
        <v>0</v>
      </c>
      <c r="I64" s="43"/>
      <c r="J64" s="43"/>
      <c r="K64" s="43"/>
      <c r="L64" s="43"/>
      <c r="M64" s="43"/>
      <c r="N64" s="43"/>
      <c r="O64" s="43"/>
      <c r="P64" s="43"/>
      <c r="Q64" s="43"/>
      <c r="R64" s="43"/>
      <c r="S64" s="43"/>
      <c r="T64" s="43"/>
      <c r="U64" s="43"/>
      <c r="V64" s="43"/>
      <c r="W64" s="43"/>
      <c r="X64" s="43"/>
      <c r="Y64" s="43"/>
      <c r="Z64" s="43"/>
    </row>
    <row r="65" spans="1:26" ht="20.25" customHeight="1" x14ac:dyDescent="0.25">
      <c r="A65" s="197" t="s">
        <v>241</v>
      </c>
      <c r="B65" s="198">
        <v>93913</v>
      </c>
      <c r="C65" s="198">
        <v>0</v>
      </c>
      <c r="D65" s="199">
        <f t="shared" si="14"/>
        <v>93913</v>
      </c>
      <c r="E65" s="198">
        <v>0</v>
      </c>
      <c r="F65" s="198">
        <v>0</v>
      </c>
      <c r="G65" s="200">
        <f t="shared" si="15"/>
        <v>0</v>
      </c>
      <c r="H65" s="196">
        <f t="shared" si="16"/>
        <v>93913</v>
      </c>
      <c r="I65" s="43"/>
      <c r="J65" s="43"/>
      <c r="K65" s="43"/>
      <c r="L65" s="43"/>
      <c r="M65" s="43"/>
      <c r="N65" s="43"/>
      <c r="O65" s="43"/>
      <c r="P65" s="43"/>
      <c r="Q65" s="43"/>
      <c r="R65" s="43"/>
      <c r="S65" s="43"/>
      <c r="T65" s="43"/>
      <c r="U65" s="43"/>
      <c r="V65" s="43"/>
      <c r="W65" s="43"/>
      <c r="X65" s="43"/>
      <c r="Y65" s="43"/>
      <c r="Z65" s="43"/>
    </row>
    <row r="66" spans="1:26" ht="20.25" customHeight="1" x14ac:dyDescent="0.25">
      <c r="A66" s="197" t="s">
        <v>242</v>
      </c>
      <c r="B66" s="198">
        <v>10957</v>
      </c>
      <c r="C66" s="198">
        <v>0</v>
      </c>
      <c r="D66" s="199">
        <f t="shared" si="14"/>
        <v>10957</v>
      </c>
      <c r="E66" s="198">
        <v>2618</v>
      </c>
      <c r="F66" s="198">
        <v>0</v>
      </c>
      <c r="G66" s="200">
        <f t="shared" si="15"/>
        <v>2618</v>
      </c>
      <c r="H66" s="196">
        <f t="shared" si="16"/>
        <v>13575</v>
      </c>
      <c r="I66" s="43"/>
      <c r="J66" s="43"/>
      <c r="K66" s="43"/>
      <c r="L66" s="43"/>
      <c r="M66" s="43"/>
      <c r="N66" s="43"/>
      <c r="O66" s="43"/>
      <c r="P66" s="43"/>
      <c r="Q66" s="43"/>
      <c r="R66" s="43"/>
      <c r="S66" s="43"/>
      <c r="T66" s="43"/>
      <c r="U66" s="43"/>
      <c r="V66" s="43"/>
      <c r="W66" s="43"/>
      <c r="X66" s="43"/>
      <c r="Y66" s="43"/>
      <c r="Z66" s="43"/>
    </row>
    <row r="67" spans="1:26" ht="20.25" customHeight="1" x14ac:dyDescent="0.25">
      <c r="A67" s="197" t="s">
        <v>243</v>
      </c>
      <c r="B67" s="198">
        <v>0</v>
      </c>
      <c r="C67" s="198">
        <v>0</v>
      </c>
      <c r="D67" s="199">
        <f t="shared" si="14"/>
        <v>0</v>
      </c>
      <c r="E67" s="198">
        <v>0</v>
      </c>
      <c r="F67" s="198">
        <v>0</v>
      </c>
      <c r="G67" s="200">
        <f t="shared" si="15"/>
        <v>0</v>
      </c>
      <c r="H67" s="196">
        <f t="shared" si="16"/>
        <v>0</v>
      </c>
      <c r="I67" s="43"/>
      <c r="J67" s="43"/>
      <c r="K67" s="43"/>
      <c r="L67" s="43"/>
      <c r="M67" s="43"/>
      <c r="N67" s="43"/>
      <c r="O67" s="43"/>
      <c r="P67" s="43"/>
      <c r="Q67" s="43"/>
      <c r="R67" s="43"/>
      <c r="S67" s="43"/>
      <c r="T67" s="43"/>
      <c r="U67" s="43"/>
      <c r="V67" s="43"/>
      <c r="W67" s="43"/>
      <c r="X67" s="43"/>
      <c r="Y67" s="43"/>
      <c r="Z67" s="43"/>
    </row>
    <row r="68" spans="1:26" ht="20.25" customHeight="1" x14ac:dyDescent="0.25">
      <c r="A68" s="204" t="s">
        <v>214</v>
      </c>
      <c r="B68" s="205">
        <f t="shared" ref="B68:H68" si="17">SUM(B52:B67)</f>
        <v>505670</v>
      </c>
      <c r="C68" s="205">
        <f t="shared" si="17"/>
        <v>79113</v>
      </c>
      <c r="D68" s="205">
        <f t="shared" si="17"/>
        <v>584783</v>
      </c>
      <c r="E68" s="205">
        <f t="shared" si="17"/>
        <v>1009697</v>
      </c>
      <c r="F68" s="205">
        <f t="shared" si="17"/>
        <v>11929</v>
      </c>
      <c r="G68" s="205">
        <f t="shared" si="17"/>
        <v>1021626</v>
      </c>
      <c r="H68" s="205">
        <f t="shared" si="17"/>
        <v>1606409</v>
      </c>
      <c r="I68" s="43"/>
      <c r="J68" s="43"/>
      <c r="K68" s="43"/>
      <c r="L68" s="43"/>
      <c r="M68" s="43"/>
      <c r="N68" s="43"/>
      <c r="O68" s="43"/>
      <c r="P68" s="43"/>
      <c r="Q68" s="43"/>
      <c r="R68" s="43"/>
      <c r="S68" s="43"/>
      <c r="T68" s="43"/>
      <c r="U68" s="43"/>
      <c r="V68" s="43"/>
      <c r="W68" s="43"/>
      <c r="X68" s="43"/>
      <c r="Y68" s="43"/>
      <c r="Z68" s="43"/>
    </row>
    <row r="69" spans="1:26" ht="20.25" customHeight="1" x14ac:dyDescent="0.25">
      <c r="A69" s="310"/>
      <c r="B69" s="216"/>
      <c r="C69" s="216"/>
      <c r="D69" s="216"/>
      <c r="E69" s="216"/>
      <c r="F69" s="216"/>
      <c r="G69" s="216"/>
      <c r="H69" s="216"/>
      <c r="I69" s="43"/>
      <c r="J69" s="43"/>
      <c r="K69" s="43"/>
      <c r="L69" s="43"/>
      <c r="M69" s="43"/>
      <c r="N69" s="43"/>
      <c r="O69" s="43"/>
      <c r="P69" s="43"/>
      <c r="Q69" s="43"/>
      <c r="R69" s="43"/>
      <c r="S69" s="43"/>
      <c r="T69" s="43"/>
      <c r="U69" s="43"/>
      <c r="V69" s="43"/>
      <c r="W69" s="43"/>
      <c r="X69" s="43"/>
      <c r="Y69" s="43"/>
      <c r="Z69" s="43"/>
    </row>
    <row r="70" spans="1:26" ht="20.25" customHeight="1" x14ac:dyDescent="0.25">
      <c r="A70" s="311" t="s">
        <v>246</v>
      </c>
      <c r="B70" s="312"/>
      <c r="C70" s="312"/>
      <c r="D70" s="312"/>
      <c r="E70" s="312"/>
      <c r="F70" s="312"/>
      <c r="G70" s="312"/>
      <c r="H70" s="259"/>
      <c r="I70" s="43"/>
      <c r="J70" s="43"/>
      <c r="K70" s="43"/>
      <c r="L70" s="43"/>
      <c r="M70" s="43"/>
      <c r="N70" s="43"/>
      <c r="O70" s="43"/>
      <c r="P70" s="43"/>
      <c r="Q70" s="43"/>
      <c r="R70" s="43"/>
      <c r="S70" s="43"/>
      <c r="T70" s="43"/>
      <c r="U70" s="43"/>
      <c r="V70" s="43"/>
      <c r="W70" s="43"/>
      <c r="X70" s="43"/>
      <c r="Y70" s="43"/>
      <c r="Z70" s="43"/>
    </row>
    <row r="71" spans="1:26" ht="20.25" customHeight="1" x14ac:dyDescent="0.25">
      <c r="A71" s="328" t="s">
        <v>224</v>
      </c>
      <c r="B71" s="321" t="s">
        <v>225</v>
      </c>
      <c r="C71" s="235"/>
      <c r="D71" s="236"/>
      <c r="E71" s="321" t="s">
        <v>226</v>
      </c>
      <c r="F71" s="235"/>
      <c r="G71" s="236"/>
      <c r="H71" s="315" t="s">
        <v>214</v>
      </c>
      <c r="I71" s="43"/>
      <c r="J71" s="43"/>
      <c r="K71" s="43"/>
      <c r="L71" s="43"/>
      <c r="M71" s="43"/>
      <c r="N71" s="43"/>
      <c r="O71" s="43"/>
      <c r="P71" s="43"/>
      <c r="Q71" s="43"/>
      <c r="R71" s="43"/>
      <c r="S71" s="43"/>
      <c r="T71" s="43"/>
      <c r="U71" s="43"/>
      <c r="V71" s="43"/>
      <c r="W71" s="43"/>
      <c r="X71" s="43"/>
      <c r="Y71" s="43"/>
      <c r="Z71" s="43"/>
    </row>
    <row r="72" spans="1:26" ht="20.25" customHeight="1" x14ac:dyDescent="0.25">
      <c r="A72" s="329"/>
      <c r="B72" s="191" t="s">
        <v>227</v>
      </c>
      <c r="C72" s="191" t="s">
        <v>228</v>
      </c>
      <c r="D72" s="191" t="s">
        <v>214</v>
      </c>
      <c r="E72" s="191" t="s">
        <v>227</v>
      </c>
      <c r="F72" s="191" t="s">
        <v>228</v>
      </c>
      <c r="G72" s="191" t="s">
        <v>214</v>
      </c>
      <c r="H72" s="316"/>
      <c r="I72" s="43"/>
      <c r="J72" s="43"/>
      <c r="K72" s="43"/>
      <c r="L72" s="43"/>
      <c r="M72" s="43"/>
      <c r="N72" s="43"/>
      <c r="O72" s="43"/>
      <c r="P72" s="43"/>
      <c r="Q72" s="43"/>
      <c r="R72" s="43"/>
      <c r="S72" s="43"/>
      <c r="T72" s="43"/>
      <c r="U72" s="43"/>
      <c r="V72" s="43"/>
      <c r="W72" s="43"/>
      <c r="X72" s="43"/>
      <c r="Y72" s="43"/>
      <c r="Z72" s="43"/>
    </row>
    <row r="73" spans="1:26" ht="20.25" customHeight="1" x14ac:dyDescent="0.25">
      <c r="A73" s="192" t="s">
        <v>207</v>
      </c>
      <c r="B73" s="193">
        <v>370448</v>
      </c>
      <c r="C73" s="193">
        <v>82277</v>
      </c>
      <c r="D73" s="194">
        <f t="shared" ref="D73:D88" si="18">B73+C73</f>
        <v>452725</v>
      </c>
      <c r="E73" s="193">
        <v>30117</v>
      </c>
      <c r="F73" s="193">
        <v>12406</v>
      </c>
      <c r="G73" s="195">
        <f t="shared" ref="G73:G88" si="19">E73+F73</f>
        <v>42523</v>
      </c>
      <c r="H73" s="196">
        <f t="shared" ref="H73:H88" si="20">SUM(D73,G73)</f>
        <v>495248</v>
      </c>
      <c r="I73" s="43"/>
      <c r="J73" s="43"/>
      <c r="K73" s="43"/>
      <c r="L73" s="43"/>
      <c r="M73" s="43"/>
      <c r="N73" s="43"/>
      <c r="O73" s="43"/>
      <c r="P73" s="43"/>
      <c r="Q73" s="43"/>
      <c r="R73" s="43"/>
      <c r="S73" s="43"/>
      <c r="T73" s="43"/>
      <c r="U73" s="43"/>
      <c r="V73" s="43"/>
      <c r="W73" s="43"/>
      <c r="X73" s="43"/>
      <c r="Y73" s="43"/>
      <c r="Z73" s="43"/>
    </row>
    <row r="74" spans="1:26" ht="20.25" customHeight="1" x14ac:dyDescent="0.25">
      <c r="A74" s="197" t="s">
        <v>229</v>
      </c>
      <c r="B74" s="193">
        <v>0</v>
      </c>
      <c r="C74" s="193">
        <v>0</v>
      </c>
      <c r="D74" s="194">
        <f t="shared" si="18"/>
        <v>0</v>
      </c>
      <c r="E74" s="193">
        <v>0</v>
      </c>
      <c r="F74" s="193">
        <v>0</v>
      </c>
      <c r="G74" s="195">
        <f t="shared" si="19"/>
        <v>0</v>
      </c>
      <c r="H74" s="196">
        <f t="shared" si="20"/>
        <v>0</v>
      </c>
      <c r="I74" s="43"/>
      <c r="J74" s="43"/>
      <c r="K74" s="43"/>
      <c r="L74" s="43"/>
      <c r="M74" s="43"/>
      <c r="N74" s="43"/>
      <c r="O74" s="43"/>
      <c r="P74" s="43"/>
      <c r="Q74" s="43"/>
      <c r="R74" s="43"/>
      <c r="S74" s="43"/>
      <c r="T74" s="43"/>
      <c r="U74" s="43"/>
      <c r="V74" s="43"/>
      <c r="W74" s="43"/>
      <c r="X74" s="43"/>
      <c r="Y74" s="43"/>
      <c r="Z74" s="43"/>
    </row>
    <row r="75" spans="1:26" ht="20.25" customHeight="1" x14ac:dyDescent="0.25">
      <c r="A75" s="197" t="s">
        <v>230</v>
      </c>
      <c r="B75" s="198">
        <v>0</v>
      </c>
      <c r="C75" s="198">
        <v>0</v>
      </c>
      <c r="D75" s="199">
        <f t="shared" si="18"/>
        <v>0</v>
      </c>
      <c r="E75" s="198">
        <v>995829</v>
      </c>
      <c r="F75" s="198">
        <v>0</v>
      </c>
      <c r="G75" s="200">
        <f t="shared" si="19"/>
        <v>995829</v>
      </c>
      <c r="H75" s="196">
        <f t="shared" si="20"/>
        <v>995829</v>
      </c>
      <c r="I75" s="43"/>
      <c r="J75" s="43"/>
      <c r="K75" s="43"/>
      <c r="L75" s="43"/>
      <c r="M75" s="43"/>
      <c r="N75" s="43"/>
      <c r="O75" s="43"/>
      <c r="P75" s="43"/>
      <c r="Q75" s="43"/>
      <c r="R75" s="43"/>
      <c r="S75" s="43"/>
      <c r="T75" s="43"/>
      <c r="U75" s="43"/>
      <c r="V75" s="43"/>
      <c r="W75" s="43"/>
      <c r="X75" s="43"/>
      <c r="Y75" s="43"/>
      <c r="Z75" s="43"/>
    </row>
    <row r="76" spans="1:26" ht="20.25" customHeight="1" x14ac:dyDescent="0.25">
      <c r="A76" s="197" t="s">
        <v>231</v>
      </c>
      <c r="B76" s="198">
        <v>0</v>
      </c>
      <c r="C76" s="198">
        <v>0</v>
      </c>
      <c r="D76" s="199">
        <f t="shared" si="18"/>
        <v>0</v>
      </c>
      <c r="E76" s="198">
        <v>21416</v>
      </c>
      <c r="F76" s="198">
        <v>0</v>
      </c>
      <c r="G76" s="200">
        <f t="shared" si="19"/>
        <v>21416</v>
      </c>
      <c r="H76" s="196">
        <f t="shared" si="20"/>
        <v>21416</v>
      </c>
      <c r="I76" s="43"/>
      <c r="J76" s="43"/>
      <c r="K76" s="43"/>
      <c r="L76" s="43"/>
      <c r="M76" s="43"/>
      <c r="N76" s="43"/>
      <c r="O76" s="43"/>
      <c r="P76" s="43"/>
      <c r="Q76" s="43"/>
      <c r="R76" s="43"/>
      <c r="S76" s="43"/>
      <c r="T76" s="43"/>
      <c r="U76" s="43"/>
      <c r="V76" s="43"/>
      <c r="W76" s="43"/>
      <c r="X76" s="43"/>
      <c r="Y76" s="43"/>
      <c r="Z76" s="43"/>
    </row>
    <row r="77" spans="1:26" ht="20.25" customHeight="1" x14ac:dyDescent="0.25">
      <c r="A77" s="201" t="s">
        <v>232</v>
      </c>
      <c r="B77" s="198">
        <v>0</v>
      </c>
      <c r="C77" s="198">
        <v>0</v>
      </c>
      <c r="D77" s="199">
        <f t="shared" si="18"/>
        <v>0</v>
      </c>
      <c r="E77" s="198">
        <v>0</v>
      </c>
      <c r="F77" s="198">
        <v>0</v>
      </c>
      <c r="G77" s="200">
        <f t="shared" si="19"/>
        <v>0</v>
      </c>
      <c r="H77" s="196">
        <f t="shared" si="20"/>
        <v>0</v>
      </c>
      <c r="I77" s="43"/>
      <c r="J77" s="43"/>
      <c r="K77" s="43"/>
      <c r="L77" s="43"/>
      <c r="M77" s="43"/>
      <c r="N77" s="43"/>
      <c r="O77" s="43"/>
      <c r="P77" s="43"/>
      <c r="Q77" s="43"/>
      <c r="R77" s="43"/>
      <c r="S77" s="43"/>
      <c r="T77" s="43"/>
      <c r="U77" s="43"/>
      <c r="V77" s="43"/>
      <c r="W77" s="43"/>
      <c r="X77" s="43"/>
      <c r="Y77" s="43"/>
      <c r="Z77" s="43"/>
    </row>
    <row r="78" spans="1:26" ht="20.25" customHeight="1" x14ac:dyDescent="0.25">
      <c r="A78" s="197" t="s">
        <v>233</v>
      </c>
      <c r="B78" s="198">
        <v>0</v>
      </c>
      <c r="C78" s="198">
        <v>0</v>
      </c>
      <c r="D78" s="199">
        <f t="shared" si="18"/>
        <v>0</v>
      </c>
      <c r="E78" s="198">
        <v>0</v>
      </c>
      <c r="F78" s="198">
        <v>0</v>
      </c>
      <c r="G78" s="200">
        <f t="shared" si="19"/>
        <v>0</v>
      </c>
      <c r="H78" s="196">
        <f t="shared" si="20"/>
        <v>0</v>
      </c>
      <c r="I78" s="43"/>
      <c r="J78" s="43"/>
      <c r="K78" s="43"/>
      <c r="L78" s="43"/>
      <c r="M78" s="43"/>
      <c r="N78" s="43"/>
      <c r="O78" s="43"/>
      <c r="P78" s="43"/>
      <c r="Q78" s="43"/>
      <c r="R78" s="43"/>
      <c r="S78" s="43"/>
      <c r="T78" s="43"/>
      <c r="U78" s="43"/>
      <c r="V78" s="43"/>
      <c r="W78" s="43"/>
      <c r="X78" s="43"/>
      <c r="Y78" s="43"/>
      <c r="Z78" s="43"/>
    </row>
    <row r="79" spans="1:26" ht="20.25" customHeight="1" x14ac:dyDescent="0.25">
      <c r="A79" s="197" t="s">
        <v>234</v>
      </c>
      <c r="B79" s="198">
        <v>0</v>
      </c>
      <c r="C79" s="198">
        <v>0</v>
      </c>
      <c r="D79" s="199">
        <f t="shared" si="18"/>
        <v>0</v>
      </c>
      <c r="E79" s="198">
        <v>0</v>
      </c>
      <c r="F79" s="198">
        <v>0</v>
      </c>
      <c r="G79" s="200">
        <f t="shared" si="19"/>
        <v>0</v>
      </c>
      <c r="H79" s="196">
        <f t="shared" si="20"/>
        <v>0</v>
      </c>
      <c r="I79" s="43"/>
      <c r="J79" s="43"/>
      <c r="K79" s="43"/>
      <c r="L79" s="43"/>
      <c r="M79" s="43"/>
      <c r="N79" s="43"/>
      <c r="O79" s="43"/>
      <c r="P79" s="43"/>
      <c r="Q79" s="43"/>
      <c r="R79" s="43"/>
      <c r="S79" s="43"/>
      <c r="T79" s="43"/>
      <c r="U79" s="43"/>
      <c r="V79" s="43"/>
      <c r="W79" s="43"/>
      <c r="X79" s="43"/>
      <c r="Y79" s="43"/>
      <c r="Z79" s="43"/>
    </row>
    <row r="80" spans="1:26" ht="20.25" customHeight="1" x14ac:dyDescent="0.25">
      <c r="A80" s="197" t="s">
        <v>235</v>
      </c>
      <c r="B80" s="198">
        <v>0</v>
      </c>
      <c r="C80" s="198">
        <v>0</v>
      </c>
      <c r="D80" s="199">
        <f t="shared" si="18"/>
        <v>0</v>
      </c>
      <c r="E80" s="198">
        <v>0</v>
      </c>
      <c r="F80" s="198">
        <v>0</v>
      </c>
      <c r="G80" s="200">
        <f t="shared" si="19"/>
        <v>0</v>
      </c>
      <c r="H80" s="196">
        <f t="shared" si="20"/>
        <v>0</v>
      </c>
      <c r="I80" s="43"/>
      <c r="J80" s="43"/>
      <c r="K80" s="43"/>
      <c r="L80" s="43"/>
      <c r="M80" s="43"/>
      <c r="N80" s="43"/>
      <c r="O80" s="43"/>
      <c r="P80" s="43"/>
      <c r="Q80" s="43"/>
      <c r="R80" s="43"/>
      <c r="S80" s="43"/>
      <c r="T80" s="43"/>
      <c r="U80" s="43"/>
      <c r="V80" s="43"/>
      <c r="W80" s="43"/>
      <c r="X80" s="43"/>
      <c r="Y80" s="43"/>
      <c r="Z80" s="43"/>
    </row>
    <row r="81" spans="1:26" ht="20.25" customHeight="1" x14ac:dyDescent="0.25">
      <c r="A81" s="197" t="s">
        <v>236</v>
      </c>
      <c r="B81" s="198">
        <v>0</v>
      </c>
      <c r="C81" s="198">
        <v>0</v>
      </c>
      <c r="D81" s="199">
        <f t="shared" si="18"/>
        <v>0</v>
      </c>
      <c r="E81" s="198">
        <v>0</v>
      </c>
      <c r="F81" s="198">
        <v>0</v>
      </c>
      <c r="G81" s="200">
        <f t="shared" si="19"/>
        <v>0</v>
      </c>
      <c r="H81" s="196">
        <f t="shared" si="20"/>
        <v>0</v>
      </c>
      <c r="I81" s="43"/>
      <c r="J81" s="43"/>
      <c r="K81" s="43"/>
      <c r="L81" s="43"/>
      <c r="M81" s="43"/>
      <c r="N81" s="43"/>
      <c r="O81" s="43"/>
      <c r="P81" s="43"/>
      <c r="Q81" s="43"/>
      <c r="R81" s="43"/>
      <c r="S81" s="43"/>
      <c r="T81" s="43"/>
      <c r="U81" s="43"/>
      <c r="V81" s="43"/>
      <c r="W81" s="43"/>
      <c r="X81" s="43"/>
      <c r="Y81" s="43"/>
      <c r="Z81" s="43"/>
    </row>
    <row r="82" spans="1:26" ht="20.25" customHeight="1" x14ac:dyDescent="0.25">
      <c r="A82" s="197" t="s">
        <v>237</v>
      </c>
      <c r="B82" s="198">
        <v>0</v>
      </c>
      <c r="C82" s="198">
        <v>0</v>
      </c>
      <c r="D82" s="199">
        <f t="shared" si="18"/>
        <v>0</v>
      </c>
      <c r="E82" s="198">
        <v>0</v>
      </c>
      <c r="F82" s="198">
        <v>0</v>
      </c>
      <c r="G82" s="200">
        <f t="shared" si="19"/>
        <v>0</v>
      </c>
      <c r="H82" s="196">
        <f t="shared" si="20"/>
        <v>0</v>
      </c>
      <c r="I82" s="43"/>
      <c r="J82" s="43"/>
      <c r="K82" s="43"/>
      <c r="L82" s="43"/>
      <c r="M82" s="43"/>
      <c r="N82" s="43"/>
      <c r="O82" s="43"/>
      <c r="P82" s="43"/>
      <c r="Q82" s="43"/>
      <c r="R82" s="43"/>
      <c r="S82" s="43"/>
      <c r="T82" s="43"/>
      <c r="U82" s="43"/>
      <c r="V82" s="43"/>
      <c r="W82" s="43"/>
      <c r="X82" s="43"/>
      <c r="Y82" s="43"/>
      <c r="Z82" s="43"/>
    </row>
    <row r="83" spans="1:26" ht="20.25" customHeight="1" x14ac:dyDescent="0.25">
      <c r="A83" s="197" t="s">
        <v>238</v>
      </c>
      <c r="B83" s="198">
        <v>0</v>
      </c>
      <c r="C83" s="198">
        <v>0</v>
      </c>
      <c r="D83" s="199">
        <f t="shared" si="18"/>
        <v>0</v>
      </c>
      <c r="E83" s="198">
        <v>0</v>
      </c>
      <c r="F83" s="198">
        <v>0</v>
      </c>
      <c r="G83" s="200">
        <f t="shared" si="19"/>
        <v>0</v>
      </c>
      <c r="H83" s="196">
        <f t="shared" si="20"/>
        <v>0</v>
      </c>
      <c r="I83" s="43"/>
      <c r="J83" s="43"/>
      <c r="K83" s="43"/>
      <c r="L83" s="43"/>
      <c r="M83" s="43"/>
      <c r="N83" s="43"/>
      <c r="O83" s="43"/>
      <c r="P83" s="43"/>
      <c r="Q83" s="43"/>
      <c r="R83" s="43"/>
      <c r="S83" s="43"/>
      <c r="T83" s="43"/>
      <c r="U83" s="43"/>
      <c r="V83" s="43"/>
      <c r="W83" s="43"/>
      <c r="X83" s="43"/>
      <c r="Y83" s="43"/>
      <c r="Z83" s="43"/>
    </row>
    <row r="84" spans="1:26" ht="20.25" customHeight="1" x14ac:dyDescent="0.25">
      <c r="A84" s="197" t="s">
        <v>239</v>
      </c>
      <c r="B84" s="198">
        <v>46384</v>
      </c>
      <c r="C84" s="198">
        <v>0</v>
      </c>
      <c r="D84" s="199">
        <f t="shared" si="18"/>
        <v>46384</v>
      </c>
      <c r="E84" s="198">
        <v>0</v>
      </c>
      <c r="F84" s="198">
        <v>0</v>
      </c>
      <c r="G84" s="200">
        <f t="shared" si="19"/>
        <v>0</v>
      </c>
      <c r="H84" s="196">
        <f t="shared" si="20"/>
        <v>46384</v>
      </c>
      <c r="I84" s="43"/>
      <c r="J84" s="43"/>
      <c r="K84" s="43"/>
      <c r="L84" s="43"/>
      <c r="M84" s="43"/>
      <c r="N84" s="43"/>
      <c r="O84" s="43"/>
      <c r="P84" s="43"/>
      <c r="Q84" s="43"/>
      <c r="R84" s="43"/>
      <c r="S84" s="43"/>
      <c r="T84" s="43"/>
      <c r="U84" s="43"/>
      <c r="V84" s="43"/>
      <c r="W84" s="43"/>
      <c r="X84" s="43"/>
      <c r="Y84" s="43"/>
      <c r="Z84" s="43"/>
    </row>
    <row r="85" spans="1:26" ht="20.25" customHeight="1" x14ac:dyDescent="0.25">
      <c r="A85" s="197" t="s">
        <v>240</v>
      </c>
      <c r="B85" s="198">
        <v>0</v>
      </c>
      <c r="C85" s="198">
        <v>0</v>
      </c>
      <c r="D85" s="199">
        <f t="shared" si="18"/>
        <v>0</v>
      </c>
      <c r="E85" s="198">
        <v>0</v>
      </c>
      <c r="F85" s="198">
        <v>0</v>
      </c>
      <c r="G85" s="200">
        <f t="shared" si="19"/>
        <v>0</v>
      </c>
      <c r="H85" s="196">
        <f t="shared" si="20"/>
        <v>0</v>
      </c>
      <c r="I85" s="43"/>
      <c r="J85" s="43"/>
      <c r="K85" s="43"/>
      <c r="L85" s="43"/>
      <c r="M85" s="43"/>
      <c r="N85" s="43"/>
      <c r="O85" s="43"/>
      <c r="P85" s="43"/>
      <c r="Q85" s="43"/>
      <c r="R85" s="43"/>
      <c r="S85" s="43"/>
      <c r="T85" s="43"/>
      <c r="U85" s="43"/>
      <c r="V85" s="43"/>
      <c r="W85" s="43"/>
      <c r="X85" s="43"/>
      <c r="Y85" s="43"/>
      <c r="Z85" s="43"/>
    </row>
    <row r="86" spans="1:26" ht="20.25" customHeight="1" x14ac:dyDescent="0.25">
      <c r="A86" s="197" t="s">
        <v>241</v>
      </c>
      <c r="B86" s="198">
        <v>97670</v>
      </c>
      <c r="C86" s="198">
        <v>0</v>
      </c>
      <c r="D86" s="199">
        <f t="shared" si="18"/>
        <v>97670</v>
      </c>
      <c r="E86" s="198">
        <v>0</v>
      </c>
      <c r="F86" s="198">
        <v>0</v>
      </c>
      <c r="G86" s="200">
        <f t="shared" si="19"/>
        <v>0</v>
      </c>
      <c r="H86" s="196">
        <f t="shared" si="20"/>
        <v>97670</v>
      </c>
      <c r="I86" s="43"/>
      <c r="J86" s="43"/>
      <c r="K86" s="43"/>
      <c r="L86" s="43"/>
      <c r="M86" s="43"/>
      <c r="N86" s="43"/>
      <c r="O86" s="43"/>
      <c r="P86" s="43"/>
      <c r="Q86" s="43"/>
      <c r="R86" s="43"/>
      <c r="S86" s="43"/>
      <c r="T86" s="43"/>
      <c r="U86" s="43"/>
      <c r="V86" s="43"/>
      <c r="W86" s="43"/>
      <c r="X86" s="43"/>
      <c r="Y86" s="43"/>
      <c r="Z86" s="43"/>
    </row>
    <row r="87" spans="1:26" ht="20.25" customHeight="1" x14ac:dyDescent="0.25">
      <c r="A87" s="197" t="s">
        <v>242</v>
      </c>
      <c r="B87" s="198">
        <v>11396</v>
      </c>
      <c r="C87" s="198">
        <v>0</v>
      </c>
      <c r="D87" s="199">
        <f t="shared" si="18"/>
        <v>11396</v>
      </c>
      <c r="E87" s="198">
        <v>2722</v>
      </c>
      <c r="F87" s="198">
        <v>0</v>
      </c>
      <c r="G87" s="200">
        <f t="shared" si="19"/>
        <v>2722</v>
      </c>
      <c r="H87" s="196">
        <f t="shared" si="20"/>
        <v>14118</v>
      </c>
      <c r="I87" s="43"/>
      <c r="J87" s="43"/>
      <c r="K87" s="43"/>
      <c r="L87" s="43"/>
      <c r="M87" s="43"/>
      <c r="N87" s="43"/>
      <c r="O87" s="43"/>
      <c r="P87" s="43"/>
      <c r="Q87" s="43"/>
      <c r="R87" s="43"/>
      <c r="S87" s="43"/>
      <c r="T87" s="43"/>
      <c r="U87" s="43"/>
      <c r="V87" s="43"/>
      <c r="W87" s="43"/>
      <c r="X87" s="43"/>
      <c r="Y87" s="43"/>
      <c r="Z87" s="43"/>
    </row>
    <row r="88" spans="1:26" ht="20.25" customHeight="1" x14ac:dyDescent="0.25">
      <c r="A88" s="197" t="s">
        <v>243</v>
      </c>
      <c r="B88" s="198">
        <v>0</v>
      </c>
      <c r="C88" s="198">
        <v>0</v>
      </c>
      <c r="D88" s="199">
        <f t="shared" si="18"/>
        <v>0</v>
      </c>
      <c r="E88" s="198">
        <v>0</v>
      </c>
      <c r="F88" s="198">
        <v>0</v>
      </c>
      <c r="G88" s="200">
        <f t="shared" si="19"/>
        <v>0</v>
      </c>
      <c r="H88" s="196">
        <f t="shared" si="20"/>
        <v>0</v>
      </c>
      <c r="I88" s="43"/>
      <c r="J88" s="43"/>
      <c r="K88" s="43"/>
      <c r="L88" s="43"/>
      <c r="M88" s="43"/>
      <c r="N88" s="43"/>
      <c r="O88" s="43"/>
      <c r="P88" s="43"/>
      <c r="Q88" s="43"/>
      <c r="R88" s="43"/>
      <c r="S88" s="43"/>
      <c r="T88" s="43"/>
      <c r="U88" s="43"/>
      <c r="V88" s="43"/>
      <c r="W88" s="43"/>
      <c r="X88" s="43"/>
      <c r="Y88" s="43"/>
      <c r="Z88" s="43"/>
    </row>
    <row r="89" spans="1:26" ht="20.25" customHeight="1" x14ac:dyDescent="0.25">
      <c r="A89" s="204" t="s">
        <v>214</v>
      </c>
      <c r="B89" s="205">
        <f t="shared" ref="B89:H89" si="21">SUM(B73:B88)</f>
        <v>525898</v>
      </c>
      <c r="C89" s="205">
        <f t="shared" si="21"/>
        <v>82277</v>
      </c>
      <c r="D89" s="205">
        <f t="shared" si="21"/>
        <v>608175</v>
      </c>
      <c r="E89" s="205">
        <f t="shared" si="21"/>
        <v>1050084</v>
      </c>
      <c r="F89" s="205">
        <f t="shared" si="21"/>
        <v>12406</v>
      </c>
      <c r="G89" s="205">
        <f t="shared" si="21"/>
        <v>1062490</v>
      </c>
      <c r="H89" s="205">
        <f t="shared" si="21"/>
        <v>1670665</v>
      </c>
      <c r="I89" s="43"/>
      <c r="J89" s="43"/>
      <c r="K89" s="43"/>
      <c r="L89" s="43"/>
      <c r="M89" s="43"/>
      <c r="N89" s="43"/>
      <c r="O89" s="43"/>
      <c r="P89" s="43"/>
      <c r="Q89" s="43"/>
      <c r="R89" s="43"/>
      <c r="S89" s="43"/>
      <c r="T89" s="43"/>
      <c r="U89" s="43"/>
      <c r="V89" s="43"/>
      <c r="W89" s="43"/>
      <c r="X89" s="43"/>
      <c r="Y89" s="43"/>
      <c r="Z89" s="43"/>
    </row>
    <row r="90" spans="1:26" ht="20.25" customHeight="1" x14ac:dyDescent="0.25">
      <c r="A90" s="310"/>
      <c r="B90" s="216"/>
      <c r="C90" s="216"/>
      <c r="D90" s="216"/>
      <c r="E90" s="216"/>
      <c r="F90" s="216"/>
      <c r="G90" s="216"/>
      <c r="H90" s="216"/>
      <c r="I90" s="43"/>
      <c r="J90" s="43"/>
      <c r="K90" s="43"/>
      <c r="L90" s="43"/>
      <c r="M90" s="43"/>
      <c r="N90" s="43"/>
      <c r="O90" s="43"/>
      <c r="P90" s="43"/>
      <c r="Q90" s="43"/>
      <c r="R90" s="43"/>
      <c r="S90" s="43"/>
      <c r="T90" s="43"/>
      <c r="U90" s="43"/>
      <c r="V90" s="43"/>
      <c r="W90" s="43"/>
      <c r="X90" s="43"/>
      <c r="Y90" s="43"/>
      <c r="Z90" s="43"/>
    </row>
    <row r="91" spans="1:26" ht="20.25" customHeight="1" x14ac:dyDescent="0.25">
      <c r="A91" s="311" t="s">
        <v>247</v>
      </c>
      <c r="B91" s="312"/>
      <c r="C91" s="312"/>
      <c r="D91" s="312"/>
      <c r="E91" s="312"/>
      <c r="F91" s="312"/>
      <c r="G91" s="312"/>
      <c r="H91" s="259"/>
      <c r="I91" s="43"/>
      <c r="J91" s="43"/>
      <c r="K91" s="43"/>
      <c r="L91" s="43"/>
      <c r="M91" s="43"/>
      <c r="N91" s="43"/>
      <c r="O91" s="43"/>
      <c r="P91" s="43"/>
      <c r="Q91" s="43"/>
      <c r="R91" s="43"/>
      <c r="S91" s="43"/>
      <c r="T91" s="43"/>
      <c r="U91" s="43"/>
      <c r="V91" s="43"/>
      <c r="W91" s="43"/>
      <c r="X91" s="43"/>
      <c r="Y91" s="43"/>
      <c r="Z91" s="43"/>
    </row>
    <row r="92" spans="1:26" ht="20.25" customHeight="1" x14ac:dyDescent="0.25">
      <c r="A92" s="313" t="s">
        <v>224</v>
      </c>
      <c r="B92" s="321" t="s">
        <v>225</v>
      </c>
      <c r="C92" s="235"/>
      <c r="D92" s="236"/>
      <c r="E92" s="321" t="s">
        <v>226</v>
      </c>
      <c r="F92" s="235"/>
      <c r="G92" s="236"/>
      <c r="H92" s="315" t="s">
        <v>214</v>
      </c>
      <c r="I92" s="43"/>
      <c r="J92" s="43"/>
      <c r="K92" s="43"/>
      <c r="L92" s="43"/>
      <c r="M92" s="43"/>
      <c r="N92" s="43"/>
      <c r="O92" s="43"/>
      <c r="P92" s="43"/>
      <c r="Q92" s="43"/>
      <c r="R92" s="43"/>
      <c r="S92" s="43"/>
      <c r="T92" s="43"/>
      <c r="U92" s="43"/>
      <c r="V92" s="43"/>
      <c r="W92" s="43"/>
      <c r="X92" s="43"/>
      <c r="Y92" s="43"/>
      <c r="Z92" s="43"/>
    </row>
    <row r="93" spans="1:26" ht="20.25" customHeight="1" x14ac:dyDescent="0.25">
      <c r="A93" s="314"/>
      <c r="B93" s="191" t="s">
        <v>227</v>
      </c>
      <c r="C93" s="191" t="s">
        <v>228</v>
      </c>
      <c r="D93" s="191" t="s">
        <v>214</v>
      </c>
      <c r="E93" s="191" t="s">
        <v>227</v>
      </c>
      <c r="F93" s="191" t="s">
        <v>228</v>
      </c>
      <c r="G93" s="191" t="s">
        <v>214</v>
      </c>
      <c r="H93" s="316"/>
      <c r="I93" s="43"/>
      <c r="J93" s="43"/>
      <c r="K93" s="43"/>
      <c r="L93" s="43"/>
      <c r="M93" s="43"/>
      <c r="N93" s="43"/>
      <c r="O93" s="43"/>
      <c r="P93" s="43"/>
      <c r="Q93" s="43"/>
      <c r="R93" s="43"/>
      <c r="S93" s="43"/>
      <c r="T93" s="43"/>
      <c r="U93" s="43"/>
      <c r="V93" s="43"/>
      <c r="W93" s="43"/>
      <c r="X93" s="43"/>
      <c r="Y93" s="43"/>
      <c r="Z93" s="43"/>
    </row>
    <row r="94" spans="1:26" ht="20.25" customHeight="1" x14ac:dyDescent="0.25">
      <c r="A94" s="192" t="s">
        <v>207</v>
      </c>
      <c r="B94" s="193">
        <v>385266</v>
      </c>
      <c r="C94" s="193">
        <v>85568</v>
      </c>
      <c r="D94" s="194">
        <f t="shared" ref="D94:D109" si="22">B94+C94</f>
        <v>470834</v>
      </c>
      <c r="E94" s="193">
        <v>31322</v>
      </c>
      <c r="F94" s="193">
        <v>12902</v>
      </c>
      <c r="G94" s="195">
        <f t="shared" ref="G94:G109" si="23">E94+F94</f>
        <v>44224</v>
      </c>
      <c r="H94" s="196">
        <f t="shared" ref="H94:H109" si="24">SUM(D94,G94)</f>
        <v>515058</v>
      </c>
      <c r="I94" s="43"/>
      <c r="J94" s="43"/>
      <c r="K94" s="43"/>
      <c r="L94" s="43"/>
      <c r="M94" s="43"/>
      <c r="N94" s="43"/>
      <c r="O94" s="43"/>
      <c r="P94" s="43"/>
      <c r="Q94" s="43"/>
      <c r="R94" s="43"/>
      <c r="S94" s="43"/>
      <c r="T94" s="43"/>
      <c r="U94" s="43"/>
      <c r="V94" s="43"/>
      <c r="W94" s="43"/>
      <c r="X94" s="43"/>
      <c r="Y94" s="43"/>
      <c r="Z94" s="43"/>
    </row>
    <row r="95" spans="1:26" ht="20.25" customHeight="1" x14ac:dyDescent="0.25">
      <c r="A95" s="197" t="s">
        <v>229</v>
      </c>
      <c r="B95" s="193">
        <v>0</v>
      </c>
      <c r="C95" s="193">
        <v>0</v>
      </c>
      <c r="D95" s="194">
        <f t="shared" si="22"/>
        <v>0</v>
      </c>
      <c r="E95" s="193">
        <v>0</v>
      </c>
      <c r="F95" s="193">
        <v>0</v>
      </c>
      <c r="G95" s="195">
        <f t="shared" si="23"/>
        <v>0</v>
      </c>
      <c r="H95" s="196">
        <f t="shared" si="24"/>
        <v>0</v>
      </c>
      <c r="I95" s="43"/>
      <c r="J95" s="43"/>
      <c r="K95" s="43"/>
      <c r="L95" s="43"/>
      <c r="M95" s="43"/>
      <c r="N95" s="43"/>
      <c r="O95" s="43"/>
      <c r="P95" s="43"/>
      <c r="Q95" s="43"/>
      <c r="R95" s="43"/>
      <c r="S95" s="43"/>
      <c r="T95" s="43"/>
      <c r="U95" s="43"/>
      <c r="V95" s="43"/>
      <c r="W95" s="43"/>
      <c r="X95" s="43"/>
      <c r="Y95" s="43"/>
      <c r="Z95" s="43"/>
    </row>
    <row r="96" spans="1:26" ht="20.25" customHeight="1" x14ac:dyDescent="0.25">
      <c r="A96" s="197" t="s">
        <v>230</v>
      </c>
      <c r="B96" s="198">
        <v>0</v>
      </c>
      <c r="C96" s="198">
        <v>0</v>
      </c>
      <c r="D96" s="199">
        <f t="shared" si="22"/>
        <v>0</v>
      </c>
      <c r="E96" s="198">
        <v>1035662</v>
      </c>
      <c r="F96" s="198">
        <v>0</v>
      </c>
      <c r="G96" s="200">
        <f t="shared" si="23"/>
        <v>1035662</v>
      </c>
      <c r="H96" s="196">
        <f t="shared" si="24"/>
        <v>1035662</v>
      </c>
      <c r="I96" s="43"/>
      <c r="J96" s="43"/>
      <c r="K96" s="43"/>
      <c r="L96" s="43"/>
      <c r="M96" s="43"/>
      <c r="N96" s="43"/>
      <c r="O96" s="43"/>
      <c r="P96" s="43"/>
      <c r="Q96" s="43"/>
      <c r="R96" s="43"/>
      <c r="S96" s="43"/>
      <c r="T96" s="43"/>
      <c r="U96" s="43"/>
      <c r="V96" s="43"/>
      <c r="W96" s="43"/>
      <c r="X96" s="43"/>
      <c r="Y96" s="43"/>
      <c r="Z96" s="43"/>
    </row>
    <row r="97" spans="1:26" ht="20.25" customHeight="1" x14ac:dyDescent="0.25">
      <c r="A97" s="197" t="s">
        <v>231</v>
      </c>
      <c r="B97" s="198">
        <v>0</v>
      </c>
      <c r="C97" s="198">
        <v>0</v>
      </c>
      <c r="D97" s="199">
        <f t="shared" si="22"/>
        <v>0</v>
      </c>
      <c r="E97" s="198">
        <v>22272</v>
      </c>
      <c r="F97" s="198">
        <v>0</v>
      </c>
      <c r="G97" s="200">
        <f t="shared" si="23"/>
        <v>22272</v>
      </c>
      <c r="H97" s="196">
        <f t="shared" si="24"/>
        <v>22272</v>
      </c>
      <c r="I97" s="43"/>
      <c r="J97" s="43"/>
      <c r="K97" s="43"/>
      <c r="L97" s="43"/>
      <c r="M97" s="43"/>
      <c r="N97" s="43"/>
      <c r="O97" s="43"/>
      <c r="P97" s="43"/>
      <c r="Q97" s="43"/>
      <c r="R97" s="43"/>
      <c r="S97" s="43"/>
      <c r="T97" s="43"/>
      <c r="U97" s="43"/>
      <c r="V97" s="43"/>
      <c r="W97" s="43"/>
      <c r="X97" s="43"/>
      <c r="Y97" s="43"/>
      <c r="Z97" s="43"/>
    </row>
    <row r="98" spans="1:26" ht="20.25" customHeight="1" x14ac:dyDescent="0.25">
      <c r="A98" s="201" t="s">
        <v>232</v>
      </c>
      <c r="B98" s="198">
        <v>0</v>
      </c>
      <c r="C98" s="198">
        <v>0</v>
      </c>
      <c r="D98" s="199">
        <f t="shared" si="22"/>
        <v>0</v>
      </c>
      <c r="E98" s="198">
        <v>0</v>
      </c>
      <c r="F98" s="198">
        <v>0</v>
      </c>
      <c r="G98" s="200">
        <f t="shared" si="23"/>
        <v>0</v>
      </c>
      <c r="H98" s="196">
        <f t="shared" si="24"/>
        <v>0</v>
      </c>
      <c r="I98" s="43"/>
      <c r="J98" s="43"/>
      <c r="K98" s="43"/>
      <c r="L98" s="43"/>
      <c r="M98" s="43"/>
      <c r="N98" s="43"/>
      <c r="O98" s="43"/>
      <c r="P98" s="43"/>
      <c r="Q98" s="43"/>
      <c r="R98" s="43"/>
      <c r="S98" s="43"/>
      <c r="T98" s="43"/>
      <c r="U98" s="43"/>
      <c r="V98" s="43"/>
      <c r="W98" s="43"/>
      <c r="X98" s="43"/>
      <c r="Y98" s="43"/>
      <c r="Z98" s="43"/>
    </row>
    <row r="99" spans="1:26" ht="20.25" customHeight="1" x14ac:dyDescent="0.25">
      <c r="A99" s="197" t="s">
        <v>233</v>
      </c>
      <c r="B99" s="198">
        <v>0</v>
      </c>
      <c r="C99" s="198">
        <v>0</v>
      </c>
      <c r="D99" s="199">
        <f t="shared" si="22"/>
        <v>0</v>
      </c>
      <c r="E99" s="198">
        <v>0</v>
      </c>
      <c r="F99" s="198">
        <v>0</v>
      </c>
      <c r="G99" s="200">
        <f t="shared" si="23"/>
        <v>0</v>
      </c>
      <c r="H99" s="196">
        <f t="shared" si="24"/>
        <v>0</v>
      </c>
      <c r="I99" s="43"/>
      <c r="J99" s="43"/>
      <c r="K99" s="43"/>
      <c r="L99" s="43"/>
      <c r="M99" s="43"/>
      <c r="N99" s="43"/>
      <c r="O99" s="43"/>
      <c r="P99" s="43"/>
      <c r="Q99" s="43"/>
      <c r="R99" s="43"/>
      <c r="S99" s="43"/>
      <c r="T99" s="43"/>
      <c r="U99" s="43"/>
      <c r="V99" s="43"/>
      <c r="W99" s="43"/>
      <c r="X99" s="43"/>
      <c r="Y99" s="43"/>
      <c r="Z99" s="43"/>
    </row>
    <row r="100" spans="1:26" ht="20.25" customHeight="1" x14ac:dyDescent="0.25">
      <c r="A100" s="197" t="s">
        <v>234</v>
      </c>
      <c r="B100" s="198">
        <v>0</v>
      </c>
      <c r="C100" s="198">
        <v>0</v>
      </c>
      <c r="D100" s="199">
        <f t="shared" si="22"/>
        <v>0</v>
      </c>
      <c r="E100" s="198">
        <v>0</v>
      </c>
      <c r="F100" s="198">
        <v>0</v>
      </c>
      <c r="G100" s="200">
        <f t="shared" si="23"/>
        <v>0</v>
      </c>
      <c r="H100" s="196">
        <f t="shared" si="24"/>
        <v>0</v>
      </c>
      <c r="I100" s="43"/>
      <c r="J100" s="43"/>
      <c r="K100" s="43"/>
      <c r="L100" s="43"/>
      <c r="M100" s="43"/>
      <c r="N100" s="43"/>
      <c r="O100" s="43"/>
      <c r="P100" s="43"/>
      <c r="Q100" s="43"/>
      <c r="R100" s="43"/>
      <c r="S100" s="43"/>
      <c r="T100" s="43"/>
      <c r="U100" s="43"/>
      <c r="V100" s="43"/>
      <c r="W100" s="43"/>
      <c r="X100" s="43"/>
      <c r="Y100" s="43"/>
      <c r="Z100" s="43"/>
    </row>
    <row r="101" spans="1:26" ht="20.25" customHeight="1" x14ac:dyDescent="0.25">
      <c r="A101" s="197" t="s">
        <v>235</v>
      </c>
      <c r="B101" s="198">
        <v>0</v>
      </c>
      <c r="C101" s="198">
        <v>0</v>
      </c>
      <c r="D101" s="199">
        <f t="shared" si="22"/>
        <v>0</v>
      </c>
      <c r="E101" s="198">
        <v>0</v>
      </c>
      <c r="F101" s="198">
        <v>0</v>
      </c>
      <c r="G101" s="200">
        <f t="shared" si="23"/>
        <v>0</v>
      </c>
      <c r="H101" s="196">
        <f t="shared" si="24"/>
        <v>0</v>
      </c>
      <c r="I101" s="43"/>
      <c r="J101" s="43"/>
      <c r="K101" s="43"/>
      <c r="L101" s="43"/>
      <c r="M101" s="43"/>
      <c r="N101" s="43"/>
      <c r="O101" s="43"/>
      <c r="P101" s="43"/>
      <c r="Q101" s="43"/>
      <c r="R101" s="43"/>
      <c r="S101" s="43"/>
      <c r="T101" s="43"/>
      <c r="U101" s="43"/>
      <c r="V101" s="43"/>
      <c r="W101" s="43"/>
      <c r="X101" s="43"/>
      <c r="Y101" s="43"/>
      <c r="Z101" s="43"/>
    </row>
    <row r="102" spans="1:26" ht="20.25" customHeight="1" x14ac:dyDescent="0.25">
      <c r="A102" s="197" t="s">
        <v>236</v>
      </c>
      <c r="B102" s="198">
        <v>0</v>
      </c>
      <c r="C102" s="198">
        <v>0</v>
      </c>
      <c r="D102" s="199">
        <f t="shared" si="22"/>
        <v>0</v>
      </c>
      <c r="E102" s="198">
        <v>0</v>
      </c>
      <c r="F102" s="198">
        <v>0</v>
      </c>
      <c r="G102" s="200">
        <f t="shared" si="23"/>
        <v>0</v>
      </c>
      <c r="H102" s="196">
        <f t="shared" si="24"/>
        <v>0</v>
      </c>
      <c r="I102" s="43"/>
      <c r="J102" s="43"/>
      <c r="K102" s="43"/>
      <c r="L102" s="43"/>
      <c r="M102" s="43"/>
      <c r="N102" s="43"/>
      <c r="O102" s="43"/>
      <c r="P102" s="43"/>
      <c r="Q102" s="43"/>
      <c r="R102" s="43"/>
      <c r="S102" s="43"/>
      <c r="T102" s="43"/>
      <c r="U102" s="43"/>
      <c r="V102" s="43"/>
      <c r="W102" s="43"/>
      <c r="X102" s="43"/>
      <c r="Y102" s="43"/>
      <c r="Z102" s="43"/>
    </row>
    <row r="103" spans="1:26" ht="20.25" customHeight="1" x14ac:dyDescent="0.25">
      <c r="A103" s="197" t="s">
        <v>237</v>
      </c>
      <c r="B103" s="198">
        <v>0</v>
      </c>
      <c r="C103" s="198">
        <v>0</v>
      </c>
      <c r="D103" s="199">
        <f t="shared" si="22"/>
        <v>0</v>
      </c>
      <c r="E103" s="198">
        <v>0</v>
      </c>
      <c r="F103" s="198">
        <v>0</v>
      </c>
      <c r="G103" s="200">
        <f t="shared" si="23"/>
        <v>0</v>
      </c>
      <c r="H103" s="196">
        <f t="shared" si="24"/>
        <v>0</v>
      </c>
      <c r="I103" s="43"/>
      <c r="J103" s="43"/>
      <c r="K103" s="43"/>
      <c r="L103" s="43"/>
      <c r="M103" s="43"/>
      <c r="N103" s="43"/>
      <c r="O103" s="43"/>
      <c r="P103" s="43"/>
      <c r="Q103" s="43"/>
      <c r="R103" s="43"/>
      <c r="S103" s="43"/>
      <c r="T103" s="43"/>
      <c r="U103" s="43"/>
      <c r="V103" s="43"/>
      <c r="W103" s="43"/>
      <c r="X103" s="43"/>
      <c r="Y103" s="43"/>
      <c r="Z103" s="43"/>
    </row>
    <row r="104" spans="1:26" ht="20.25" customHeight="1" x14ac:dyDescent="0.25">
      <c r="A104" s="197" t="s">
        <v>238</v>
      </c>
      <c r="B104" s="198">
        <v>0</v>
      </c>
      <c r="C104" s="198">
        <v>0</v>
      </c>
      <c r="D104" s="199">
        <f t="shared" si="22"/>
        <v>0</v>
      </c>
      <c r="E104" s="198">
        <v>0</v>
      </c>
      <c r="F104" s="198">
        <v>0</v>
      </c>
      <c r="G104" s="200">
        <f t="shared" si="23"/>
        <v>0</v>
      </c>
      <c r="H104" s="196">
        <f t="shared" si="24"/>
        <v>0</v>
      </c>
      <c r="I104" s="43"/>
      <c r="J104" s="43"/>
      <c r="K104" s="43"/>
      <c r="L104" s="43"/>
      <c r="M104" s="43"/>
      <c r="N104" s="43"/>
      <c r="O104" s="43"/>
      <c r="P104" s="43"/>
      <c r="Q104" s="43"/>
      <c r="R104" s="43"/>
      <c r="S104" s="43"/>
      <c r="T104" s="43"/>
      <c r="U104" s="43"/>
      <c r="V104" s="43"/>
      <c r="W104" s="43"/>
      <c r="X104" s="43"/>
      <c r="Y104" s="43"/>
      <c r="Z104" s="43"/>
    </row>
    <row r="105" spans="1:26" ht="20.25" customHeight="1" x14ac:dyDescent="0.25">
      <c r="A105" s="197" t="s">
        <v>239</v>
      </c>
      <c r="B105" s="198">
        <v>48240</v>
      </c>
      <c r="C105" s="198">
        <v>0</v>
      </c>
      <c r="D105" s="199">
        <f t="shared" si="22"/>
        <v>48240</v>
      </c>
      <c r="E105" s="198">
        <v>0</v>
      </c>
      <c r="F105" s="198">
        <v>0</v>
      </c>
      <c r="G105" s="200">
        <f t="shared" si="23"/>
        <v>0</v>
      </c>
      <c r="H105" s="196">
        <f t="shared" si="24"/>
        <v>48240</v>
      </c>
      <c r="I105" s="43"/>
      <c r="J105" s="43"/>
      <c r="K105" s="43"/>
      <c r="L105" s="43"/>
      <c r="M105" s="43"/>
      <c r="N105" s="43"/>
      <c r="O105" s="43"/>
      <c r="P105" s="43"/>
      <c r="Q105" s="43"/>
      <c r="R105" s="43"/>
      <c r="S105" s="43"/>
      <c r="T105" s="43"/>
      <c r="U105" s="43"/>
      <c r="V105" s="43"/>
      <c r="W105" s="43"/>
      <c r="X105" s="43"/>
      <c r="Y105" s="43"/>
      <c r="Z105" s="43"/>
    </row>
    <row r="106" spans="1:26" ht="20.25" customHeight="1" x14ac:dyDescent="0.25">
      <c r="A106" s="197" t="s">
        <v>240</v>
      </c>
      <c r="B106" s="198">
        <v>0</v>
      </c>
      <c r="C106" s="198">
        <v>0</v>
      </c>
      <c r="D106" s="199">
        <f t="shared" si="22"/>
        <v>0</v>
      </c>
      <c r="E106" s="198">
        <v>0</v>
      </c>
      <c r="F106" s="198">
        <v>0</v>
      </c>
      <c r="G106" s="200">
        <f t="shared" si="23"/>
        <v>0</v>
      </c>
      <c r="H106" s="196">
        <f t="shared" si="24"/>
        <v>0</v>
      </c>
      <c r="I106" s="43"/>
      <c r="J106" s="43"/>
      <c r="K106" s="43"/>
      <c r="L106" s="43"/>
      <c r="M106" s="43"/>
      <c r="N106" s="43"/>
      <c r="O106" s="43"/>
      <c r="P106" s="43"/>
      <c r="Q106" s="43"/>
      <c r="R106" s="43"/>
      <c r="S106" s="43"/>
      <c r="T106" s="43"/>
      <c r="U106" s="43"/>
      <c r="V106" s="43"/>
      <c r="W106" s="43"/>
      <c r="X106" s="43"/>
      <c r="Y106" s="43"/>
      <c r="Z106" s="43"/>
    </row>
    <row r="107" spans="1:26" ht="20.25" customHeight="1" x14ac:dyDescent="0.25">
      <c r="A107" s="197" t="s">
        <v>241</v>
      </c>
      <c r="B107" s="198">
        <v>101576</v>
      </c>
      <c r="C107" s="198">
        <v>0</v>
      </c>
      <c r="D107" s="199">
        <f t="shared" si="22"/>
        <v>101576</v>
      </c>
      <c r="E107" s="198">
        <v>0</v>
      </c>
      <c r="F107" s="198">
        <v>0</v>
      </c>
      <c r="G107" s="200">
        <f t="shared" si="23"/>
        <v>0</v>
      </c>
      <c r="H107" s="196">
        <f t="shared" si="24"/>
        <v>101576</v>
      </c>
      <c r="I107" s="43"/>
      <c r="J107" s="43"/>
      <c r="K107" s="43"/>
      <c r="L107" s="43"/>
      <c r="M107" s="43"/>
      <c r="N107" s="43"/>
      <c r="O107" s="43"/>
      <c r="P107" s="43"/>
      <c r="Q107" s="43"/>
      <c r="R107" s="43"/>
      <c r="S107" s="43"/>
      <c r="T107" s="43"/>
      <c r="U107" s="43"/>
      <c r="V107" s="43"/>
      <c r="W107" s="43"/>
      <c r="X107" s="43"/>
      <c r="Y107" s="43"/>
      <c r="Z107" s="43"/>
    </row>
    <row r="108" spans="1:26" ht="20.25" customHeight="1" x14ac:dyDescent="0.25">
      <c r="A108" s="197" t="s">
        <v>242</v>
      </c>
      <c r="B108" s="198">
        <v>11852</v>
      </c>
      <c r="C108" s="198">
        <v>0</v>
      </c>
      <c r="D108" s="199">
        <f t="shared" si="22"/>
        <v>11852</v>
      </c>
      <c r="E108" s="198">
        <v>2831</v>
      </c>
      <c r="F108" s="198">
        <v>0</v>
      </c>
      <c r="G108" s="200">
        <f t="shared" si="23"/>
        <v>2831</v>
      </c>
      <c r="H108" s="196">
        <f t="shared" si="24"/>
        <v>14683</v>
      </c>
      <c r="I108" s="43"/>
      <c r="J108" s="43"/>
      <c r="K108" s="43"/>
      <c r="L108" s="43"/>
      <c r="M108" s="43"/>
      <c r="N108" s="43"/>
      <c r="O108" s="43"/>
      <c r="P108" s="43"/>
      <c r="Q108" s="43"/>
      <c r="R108" s="43"/>
      <c r="S108" s="43"/>
      <c r="T108" s="43"/>
      <c r="U108" s="43"/>
      <c r="V108" s="43"/>
      <c r="W108" s="43"/>
      <c r="X108" s="43"/>
      <c r="Y108" s="43"/>
      <c r="Z108" s="43"/>
    </row>
    <row r="109" spans="1:26" ht="20.25" customHeight="1" x14ac:dyDescent="0.25">
      <c r="A109" s="197" t="s">
        <v>243</v>
      </c>
      <c r="B109" s="198">
        <v>0</v>
      </c>
      <c r="C109" s="198">
        <v>0</v>
      </c>
      <c r="D109" s="199">
        <f t="shared" si="22"/>
        <v>0</v>
      </c>
      <c r="E109" s="198">
        <v>0</v>
      </c>
      <c r="F109" s="198">
        <v>0</v>
      </c>
      <c r="G109" s="200">
        <f t="shared" si="23"/>
        <v>0</v>
      </c>
      <c r="H109" s="196">
        <f t="shared" si="24"/>
        <v>0</v>
      </c>
      <c r="I109" s="43"/>
      <c r="J109" s="43"/>
      <c r="K109" s="43"/>
      <c r="L109" s="43"/>
      <c r="M109" s="43"/>
      <c r="N109" s="43"/>
      <c r="O109" s="43"/>
      <c r="P109" s="43"/>
      <c r="Q109" s="43"/>
      <c r="R109" s="43"/>
      <c r="S109" s="43"/>
      <c r="T109" s="43"/>
      <c r="U109" s="43"/>
      <c r="V109" s="43"/>
      <c r="W109" s="43"/>
      <c r="X109" s="43"/>
      <c r="Y109" s="43"/>
      <c r="Z109" s="43"/>
    </row>
    <row r="110" spans="1:26" ht="20.25" customHeight="1" x14ac:dyDescent="0.25">
      <c r="A110" s="204" t="s">
        <v>214</v>
      </c>
      <c r="B110" s="205">
        <f t="shared" ref="B110:H110" si="25">SUM(B94:B109)</f>
        <v>546934</v>
      </c>
      <c r="C110" s="205">
        <f t="shared" si="25"/>
        <v>85568</v>
      </c>
      <c r="D110" s="205">
        <f t="shared" si="25"/>
        <v>632502</v>
      </c>
      <c r="E110" s="205">
        <f t="shared" si="25"/>
        <v>1092087</v>
      </c>
      <c r="F110" s="205">
        <f t="shared" si="25"/>
        <v>12902</v>
      </c>
      <c r="G110" s="205">
        <f t="shared" si="25"/>
        <v>1104989</v>
      </c>
      <c r="H110" s="205">
        <f t="shared" si="25"/>
        <v>1737491</v>
      </c>
      <c r="I110" s="43"/>
      <c r="J110" s="43"/>
      <c r="K110" s="43"/>
      <c r="L110" s="43"/>
      <c r="M110" s="43"/>
      <c r="N110" s="43"/>
      <c r="O110" s="43"/>
      <c r="P110" s="43"/>
      <c r="Q110" s="43"/>
      <c r="R110" s="43"/>
      <c r="S110" s="43"/>
      <c r="T110" s="43"/>
      <c r="U110" s="43"/>
      <c r="V110" s="43"/>
      <c r="W110" s="43"/>
      <c r="X110" s="43"/>
      <c r="Y110" s="43"/>
      <c r="Z110" s="43"/>
    </row>
    <row r="111" spans="1:26" ht="20.25" customHeight="1" x14ac:dyDescent="0.25"/>
    <row r="112" spans="1:26" ht="20.25" customHeight="1" x14ac:dyDescent="0.25"/>
    <row r="113" spans="1:26" ht="20.25" customHeight="1" x14ac:dyDescent="0.25">
      <c r="A113" s="322" t="s">
        <v>224</v>
      </c>
      <c r="B113" s="216"/>
      <c r="C113" s="216"/>
      <c r="D113" s="217"/>
      <c r="E113" s="206" t="s">
        <v>248</v>
      </c>
      <c r="F113" s="323" t="s">
        <v>249</v>
      </c>
      <c r="G113" s="216"/>
      <c r="H113" s="217"/>
      <c r="I113" s="43"/>
      <c r="J113" s="43"/>
      <c r="K113" s="43"/>
      <c r="L113" s="43"/>
      <c r="M113" s="43"/>
      <c r="N113" s="43"/>
      <c r="O113" s="43"/>
      <c r="P113" s="43"/>
      <c r="Q113" s="43"/>
      <c r="R113" s="43"/>
      <c r="S113" s="43"/>
      <c r="T113" s="43"/>
      <c r="U113" s="43"/>
      <c r="V113" s="43"/>
      <c r="W113" s="43"/>
      <c r="X113" s="43"/>
      <c r="Y113" s="43"/>
      <c r="Z113" s="43"/>
    </row>
    <row r="114" spans="1:26" ht="20.25" customHeight="1" x14ac:dyDescent="0.25">
      <c r="A114" s="324" t="s">
        <v>207</v>
      </c>
      <c r="B114" s="325"/>
      <c r="C114" s="325"/>
      <c r="D114" s="326"/>
      <c r="E114" s="207" t="s">
        <v>250</v>
      </c>
      <c r="F114" s="327" t="s">
        <v>251</v>
      </c>
      <c r="G114" s="318"/>
      <c r="H114" s="319"/>
      <c r="I114" s="43"/>
      <c r="J114" s="43"/>
      <c r="K114" s="43"/>
      <c r="L114" s="43"/>
      <c r="M114" s="43"/>
      <c r="N114" s="43"/>
      <c r="O114" s="43"/>
      <c r="P114" s="43"/>
      <c r="Q114" s="43"/>
      <c r="R114" s="43"/>
      <c r="S114" s="43"/>
      <c r="T114" s="43"/>
      <c r="U114" s="43"/>
      <c r="V114" s="43"/>
      <c r="W114" s="43"/>
      <c r="X114" s="43"/>
      <c r="Y114" s="43"/>
      <c r="Z114" s="43"/>
    </row>
    <row r="115" spans="1:26" ht="20.25" customHeight="1" x14ac:dyDescent="0.25">
      <c r="A115" s="320" t="s">
        <v>229</v>
      </c>
      <c r="B115" s="318"/>
      <c r="C115" s="318"/>
      <c r="D115" s="319"/>
      <c r="E115" s="207" t="s">
        <v>252</v>
      </c>
      <c r="F115" s="317" t="s">
        <v>253</v>
      </c>
      <c r="G115" s="318"/>
      <c r="H115" s="319"/>
      <c r="I115" s="43"/>
      <c r="J115" s="43"/>
      <c r="K115" s="308"/>
      <c r="L115" s="230"/>
      <c r="M115" s="230"/>
      <c r="N115" s="231"/>
      <c r="O115" s="43"/>
      <c r="P115" s="43"/>
      <c r="Q115" s="43"/>
      <c r="R115" s="43"/>
      <c r="S115" s="43"/>
      <c r="T115" s="43"/>
      <c r="U115" s="43"/>
      <c r="V115" s="43"/>
      <c r="W115" s="43"/>
      <c r="X115" s="43"/>
      <c r="Y115" s="43"/>
      <c r="Z115" s="43"/>
    </row>
    <row r="116" spans="1:26" ht="20.25" customHeight="1" x14ac:dyDescent="0.25">
      <c r="A116" s="306" t="s">
        <v>230</v>
      </c>
      <c r="B116" s="235"/>
      <c r="C116" s="235"/>
      <c r="D116" s="242"/>
      <c r="E116" s="207" t="s">
        <v>254</v>
      </c>
      <c r="F116" s="307" t="s">
        <v>255</v>
      </c>
      <c r="G116" s="235"/>
      <c r="H116" s="242"/>
      <c r="I116" s="43"/>
      <c r="J116" s="43"/>
      <c r="K116" s="208"/>
      <c r="L116" s="208"/>
      <c r="M116" s="208"/>
      <c r="N116" s="208"/>
      <c r="O116" s="43"/>
      <c r="P116" s="43"/>
      <c r="Q116" s="43"/>
      <c r="R116" s="43"/>
      <c r="S116" s="43"/>
      <c r="T116" s="43"/>
      <c r="U116" s="43"/>
      <c r="V116" s="43"/>
      <c r="W116" s="43"/>
      <c r="X116" s="43"/>
      <c r="Y116" s="43"/>
      <c r="Z116" s="43"/>
    </row>
    <row r="117" spans="1:26" ht="20.25" customHeight="1" x14ac:dyDescent="0.25">
      <c r="A117" s="306" t="s">
        <v>231</v>
      </c>
      <c r="B117" s="235"/>
      <c r="C117" s="235"/>
      <c r="D117" s="242"/>
      <c r="E117" s="207" t="s">
        <v>256</v>
      </c>
      <c r="F117" s="307" t="s">
        <v>257</v>
      </c>
      <c r="G117" s="235"/>
      <c r="H117" s="242"/>
      <c r="I117" s="43"/>
      <c r="J117" s="43"/>
      <c r="K117" s="208"/>
      <c r="L117" s="208"/>
      <c r="M117" s="208"/>
      <c r="N117" s="208"/>
      <c r="O117" s="43"/>
      <c r="P117" s="43"/>
      <c r="Q117" s="43"/>
      <c r="R117" s="43"/>
      <c r="S117" s="43"/>
      <c r="T117" s="43"/>
      <c r="U117" s="43"/>
      <c r="V117" s="43"/>
      <c r="W117" s="43"/>
      <c r="X117" s="43"/>
      <c r="Y117" s="43"/>
      <c r="Z117" s="43"/>
    </row>
    <row r="118" spans="1:26" ht="20.25" customHeight="1" x14ac:dyDescent="0.25">
      <c r="A118" s="306" t="s">
        <v>232</v>
      </c>
      <c r="B118" s="235"/>
      <c r="C118" s="235"/>
      <c r="D118" s="242"/>
      <c r="E118" s="207" t="s">
        <v>258</v>
      </c>
      <c r="F118" s="309" t="s">
        <v>259</v>
      </c>
      <c r="G118" s="235"/>
      <c r="H118" s="242"/>
      <c r="I118" s="43"/>
      <c r="J118" s="43"/>
      <c r="K118" s="208"/>
      <c r="L118" s="208"/>
      <c r="M118" s="208"/>
      <c r="N118" s="208"/>
      <c r="O118" s="43"/>
      <c r="P118" s="43"/>
      <c r="Q118" s="43"/>
      <c r="R118" s="43"/>
      <c r="S118" s="43"/>
      <c r="T118" s="43"/>
      <c r="U118" s="43"/>
      <c r="V118" s="43"/>
      <c r="W118" s="43"/>
      <c r="X118" s="43"/>
      <c r="Y118" s="43"/>
      <c r="Z118" s="43"/>
    </row>
    <row r="119" spans="1:26" ht="20.25" customHeight="1" x14ac:dyDescent="0.25">
      <c r="A119" s="306" t="s">
        <v>233</v>
      </c>
      <c r="B119" s="235"/>
      <c r="C119" s="235"/>
      <c r="D119" s="242"/>
      <c r="E119" s="207" t="s">
        <v>260</v>
      </c>
      <c r="F119" s="307" t="s">
        <v>261</v>
      </c>
      <c r="G119" s="235"/>
      <c r="H119" s="242"/>
      <c r="I119" s="43"/>
      <c r="J119" s="43"/>
      <c r="K119" s="208"/>
      <c r="L119" s="208"/>
      <c r="M119" s="208"/>
      <c r="N119" s="208"/>
      <c r="O119" s="43"/>
      <c r="P119" s="43"/>
      <c r="Q119" s="43"/>
      <c r="R119" s="43"/>
      <c r="S119" s="43"/>
      <c r="T119" s="43"/>
      <c r="U119" s="43"/>
      <c r="V119" s="43"/>
      <c r="W119" s="43"/>
      <c r="X119" s="43"/>
      <c r="Y119" s="43"/>
      <c r="Z119" s="43"/>
    </row>
    <row r="120" spans="1:26" ht="20.25" customHeight="1" x14ac:dyDescent="0.25">
      <c r="A120" s="306" t="s">
        <v>234</v>
      </c>
      <c r="B120" s="235"/>
      <c r="C120" s="235"/>
      <c r="D120" s="242"/>
      <c r="E120" s="207" t="s">
        <v>262</v>
      </c>
      <c r="F120" s="307" t="s">
        <v>263</v>
      </c>
      <c r="G120" s="235"/>
      <c r="H120" s="242"/>
      <c r="I120" s="43"/>
      <c r="J120" s="43"/>
      <c r="K120" s="208"/>
      <c r="L120" s="208"/>
      <c r="M120" s="208"/>
      <c r="N120" s="208"/>
      <c r="O120" s="43"/>
      <c r="P120" s="43"/>
      <c r="Q120" s="43"/>
      <c r="R120" s="43"/>
      <c r="S120" s="43"/>
      <c r="T120" s="43"/>
      <c r="U120" s="43"/>
      <c r="V120" s="43"/>
      <c r="W120" s="43"/>
      <c r="X120" s="43"/>
      <c r="Y120" s="43"/>
      <c r="Z120" s="43"/>
    </row>
    <row r="121" spans="1:26" ht="20.25" customHeight="1" x14ac:dyDescent="0.25">
      <c r="A121" s="306" t="s">
        <v>235</v>
      </c>
      <c r="B121" s="235"/>
      <c r="C121" s="235"/>
      <c r="D121" s="242"/>
      <c r="E121" s="207" t="s">
        <v>264</v>
      </c>
      <c r="F121" s="307" t="s">
        <v>265</v>
      </c>
      <c r="G121" s="235"/>
      <c r="H121" s="242"/>
      <c r="I121" s="43"/>
      <c r="J121" s="43"/>
      <c r="K121" s="208"/>
      <c r="L121" s="208"/>
      <c r="M121" s="208"/>
      <c r="N121" s="208"/>
      <c r="O121" s="43"/>
      <c r="P121" s="43"/>
      <c r="Q121" s="43"/>
      <c r="R121" s="43"/>
      <c r="S121" s="43"/>
      <c r="T121" s="43"/>
      <c r="U121" s="43"/>
      <c r="V121" s="43"/>
      <c r="W121" s="43"/>
      <c r="X121" s="43"/>
      <c r="Y121" s="43"/>
      <c r="Z121" s="43"/>
    </row>
    <row r="122" spans="1:26" ht="20.25" customHeight="1" x14ac:dyDescent="0.25">
      <c r="A122" s="306" t="s">
        <v>236</v>
      </c>
      <c r="B122" s="235"/>
      <c r="C122" s="235"/>
      <c r="D122" s="242"/>
      <c r="E122" s="207" t="s">
        <v>266</v>
      </c>
      <c r="F122" s="307" t="s">
        <v>267</v>
      </c>
      <c r="G122" s="235"/>
      <c r="H122" s="242"/>
      <c r="I122" s="43"/>
      <c r="J122" s="43"/>
      <c r="K122" s="208"/>
      <c r="L122" s="208"/>
      <c r="M122" s="208"/>
      <c r="N122" s="208"/>
      <c r="O122" s="43"/>
      <c r="P122" s="43"/>
      <c r="Q122" s="43"/>
      <c r="R122" s="43"/>
      <c r="S122" s="43"/>
      <c r="T122" s="43"/>
      <c r="U122" s="43"/>
      <c r="V122" s="43"/>
      <c r="W122" s="43"/>
      <c r="X122" s="43"/>
      <c r="Y122" s="43"/>
      <c r="Z122" s="43"/>
    </row>
    <row r="123" spans="1:26" ht="20.25" customHeight="1" x14ac:dyDescent="0.25">
      <c r="A123" s="306" t="s">
        <v>268</v>
      </c>
      <c r="B123" s="235"/>
      <c r="C123" s="235"/>
      <c r="D123" s="242"/>
      <c r="E123" s="209"/>
      <c r="F123" s="338"/>
      <c r="G123" s="235"/>
      <c r="H123" s="242"/>
      <c r="I123" s="43"/>
      <c r="J123" s="43"/>
      <c r="K123" s="208"/>
      <c r="L123" s="208"/>
      <c r="M123" s="208"/>
      <c r="N123" s="208"/>
      <c r="O123" s="43"/>
      <c r="P123" s="43"/>
      <c r="Q123" s="43"/>
      <c r="R123" s="43"/>
      <c r="S123" s="43"/>
      <c r="T123" s="43"/>
      <c r="U123" s="43"/>
      <c r="V123" s="43"/>
      <c r="W123" s="43"/>
      <c r="X123" s="43"/>
      <c r="Y123" s="43"/>
      <c r="Z123" s="43"/>
    </row>
    <row r="124" spans="1:26" ht="20.25" customHeight="1" x14ac:dyDescent="0.25">
      <c r="A124" s="336" t="s">
        <v>269</v>
      </c>
      <c r="B124" s="235"/>
      <c r="C124" s="235"/>
      <c r="D124" s="242"/>
      <c r="E124" s="207" t="s">
        <v>270</v>
      </c>
      <c r="F124" s="307" t="s">
        <v>271</v>
      </c>
      <c r="G124" s="235"/>
      <c r="H124" s="242"/>
      <c r="I124" s="43"/>
      <c r="J124" s="43"/>
      <c r="K124" s="66"/>
      <c r="L124" s="66"/>
      <c r="M124" s="66"/>
      <c r="N124" s="66"/>
      <c r="O124" s="43"/>
      <c r="P124" s="43"/>
      <c r="Q124" s="43"/>
      <c r="R124" s="43"/>
      <c r="S124" s="43"/>
      <c r="T124" s="43"/>
      <c r="U124" s="43"/>
      <c r="V124" s="43"/>
      <c r="W124" s="43"/>
      <c r="X124" s="43"/>
      <c r="Y124" s="43"/>
      <c r="Z124" s="43"/>
    </row>
    <row r="125" spans="1:26" ht="20.25" customHeight="1" x14ac:dyDescent="0.25">
      <c r="A125" s="336" t="s">
        <v>272</v>
      </c>
      <c r="B125" s="235"/>
      <c r="C125" s="235"/>
      <c r="D125" s="242"/>
      <c r="E125" s="207" t="s">
        <v>273</v>
      </c>
      <c r="F125" s="307" t="s">
        <v>274</v>
      </c>
      <c r="G125" s="235"/>
      <c r="H125" s="242"/>
      <c r="I125" s="43"/>
      <c r="J125" s="43"/>
      <c r="K125" s="66"/>
      <c r="L125" s="66"/>
      <c r="M125" s="66"/>
      <c r="N125" s="66"/>
      <c r="O125" s="43"/>
      <c r="P125" s="43"/>
      <c r="Q125" s="43"/>
      <c r="R125" s="43"/>
      <c r="S125" s="43"/>
      <c r="T125" s="43"/>
      <c r="U125" s="43"/>
      <c r="V125" s="43"/>
      <c r="W125" s="43"/>
      <c r="X125" s="43"/>
      <c r="Y125" s="43"/>
      <c r="Z125" s="43"/>
    </row>
    <row r="126" spans="1:26" ht="20.25" customHeight="1" x14ac:dyDescent="0.25">
      <c r="A126" s="336" t="s">
        <v>275</v>
      </c>
      <c r="B126" s="235"/>
      <c r="C126" s="235"/>
      <c r="D126" s="242"/>
      <c r="E126" s="207" t="s">
        <v>276</v>
      </c>
      <c r="F126" s="339" t="s">
        <v>277</v>
      </c>
      <c r="G126" s="235"/>
      <c r="H126" s="242"/>
      <c r="I126" s="43"/>
      <c r="J126" s="43"/>
      <c r="K126" s="66"/>
      <c r="L126" s="66"/>
      <c r="M126" s="66"/>
      <c r="N126" s="66"/>
      <c r="O126" s="43"/>
      <c r="P126" s="43"/>
      <c r="Q126" s="43"/>
      <c r="R126" s="43"/>
      <c r="S126" s="43"/>
      <c r="T126" s="43"/>
      <c r="U126" s="43"/>
      <c r="V126" s="43"/>
      <c r="W126" s="43"/>
      <c r="X126" s="43"/>
      <c r="Y126" s="43"/>
      <c r="Z126" s="43"/>
    </row>
    <row r="127" spans="1:26" ht="20.25" customHeight="1" x14ac:dyDescent="0.25">
      <c r="A127" s="306" t="s">
        <v>238</v>
      </c>
      <c r="B127" s="235"/>
      <c r="C127" s="235"/>
      <c r="D127" s="242"/>
      <c r="E127" s="209"/>
      <c r="F127" s="338"/>
      <c r="G127" s="235"/>
      <c r="H127" s="242"/>
      <c r="I127" s="43"/>
      <c r="J127" s="43"/>
      <c r="K127" s="208"/>
      <c r="L127" s="208"/>
      <c r="M127" s="208"/>
      <c r="N127" s="208"/>
      <c r="O127" s="43"/>
      <c r="P127" s="43"/>
      <c r="Q127" s="43"/>
      <c r="R127" s="43"/>
      <c r="S127" s="43"/>
      <c r="T127" s="43"/>
      <c r="U127" s="43"/>
      <c r="V127" s="43"/>
      <c r="W127" s="43"/>
      <c r="X127" s="43"/>
      <c r="Y127" s="43"/>
      <c r="Z127" s="43"/>
    </row>
    <row r="128" spans="1:26" ht="20.25" customHeight="1" x14ac:dyDescent="0.25">
      <c r="A128" s="336" t="s">
        <v>278</v>
      </c>
      <c r="B128" s="235"/>
      <c r="C128" s="235"/>
      <c r="D128" s="242"/>
      <c r="E128" s="207" t="s">
        <v>279</v>
      </c>
      <c r="F128" s="307" t="s">
        <v>280</v>
      </c>
      <c r="G128" s="235"/>
      <c r="H128" s="242"/>
      <c r="I128" s="43"/>
      <c r="J128" s="43"/>
      <c r="K128" s="66"/>
      <c r="L128" s="66"/>
      <c r="M128" s="66"/>
      <c r="N128" s="66"/>
      <c r="O128" s="43"/>
      <c r="P128" s="43"/>
      <c r="Q128" s="43"/>
      <c r="R128" s="43"/>
      <c r="S128" s="43"/>
      <c r="T128" s="43"/>
      <c r="U128" s="43"/>
      <c r="V128" s="43"/>
      <c r="W128" s="43"/>
      <c r="X128" s="43"/>
      <c r="Y128" s="43"/>
      <c r="Z128" s="43"/>
    </row>
    <row r="129" spans="1:26" ht="20.25" customHeight="1" x14ac:dyDescent="0.25">
      <c r="A129" s="336" t="s">
        <v>281</v>
      </c>
      <c r="B129" s="235"/>
      <c r="C129" s="235"/>
      <c r="D129" s="242"/>
      <c r="E129" s="207" t="s">
        <v>282</v>
      </c>
      <c r="F129" s="307" t="s">
        <v>283</v>
      </c>
      <c r="G129" s="235"/>
      <c r="H129" s="242"/>
      <c r="I129" s="43"/>
      <c r="J129" s="43"/>
      <c r="K129" s="66"/>
      <c r="L129" s="66"/>
      <c r="M129" s="66"/>
      <c r="N129" s="66"/>
      <c r="O129" s="43"/>
      <c r="P129" s="43"/>
      <c r="Q129" s="43"/>
      <c r="R129" s="43"/>
      <c r="S129" s="43"/>
      <c r="T129" s="43"/>
      <c r="U129" s="43"/>
      <c r="V129" s="43"/>
      <c r="W129" s="43"/>
      <c r="X129" s="43"/>
      <c r="Y129" s="43"/>
      <c r="Z129" s="43"/>
    </row>
    <row r="130" spans="1:26" ht="20.25" customHeight="1" x14ac:dyDescent="0.25">
      <c r="A130" s="336" t="s">
        <v>284</v>
      </c>
      <c r="B130" s="235"/>
      <c r="C130" s="235"/>
      <c r="D130" s="242"/>
      <c r="E130" s="207" t="s">
        <v>285</v>
      </c>
      <c r="F130" s="307" t="s">
        <v>286</v>
      </c>
      <c r="G130" s="235"/>
      <c r="H130" s="242"/>
      <c r="I130" s="43"/>
      <c r="J130" s="43"/>
      <c r="K130" s="66"/>
      <c r="L130" s="66"/>
      <c r="M130" s="66"/>
      <c r="N130" s="66"/>
      <c r="O130" s="43"/>
      <c r="P130" s="43"/>
      <c r="Q130" s="43"/>
      <c r="R130" s="43"/>
      <c r="S130" s="43"/>
      <c r="T130" s="43"/>
      <c r="U130" s="43"/>
      <c r="V130" s="43"/>
      <c r="W130" s="43"/>
      <c r="X130" s="43"/>
      <c r="Y130" s="43"/>
      <c r="Z130" s="43"/>
    </row>
    <row r="131" spans="1:26" ht="20.25" customHeight="1" x14ac:dyDescent="0.25">
      <c r="A131" s="337" t="s">
        <v>287</v>
      </c>
      <c r="B131" s="235"/>
      <c r="C131" s="235"/>
      <c r="D131" s="242"/>
      <c r="E131" s="207" t="s">
        <v>288</v>
      </c>
      <c r="F131" s="335" t="s">
        <v>289</v>
      </c>
      <c r="G131" s="235"/>
      <c r="H131" s="242"/>
      <c r="I131" s="43"/>
      <c r="J131" s="43"/>
      <c r="K131" s="66"/>
      <c r="L131" s="66"/>
      <c r="M131" s="66"/>
      <c r="N131" s="66"/>
      <c r="O131" s="43"/>
      <c r="P131" s="43"/>
      <c r="Q131" s="43"/>
      <c r="R131" s="43"/>
      <c r="S131" s="43"/>
      <c r="T131" s="43"/>
      <c r="U131" s="43"/>
      <c r="V131" s="43"/>
      <c r="W131" s="43"/>
      <c r="X131" s="43"/>
      <c r="Y131" s="43"/>
      <c r="Z131" s="43"/>
    </row>
    <row r="132" spans="1:26" ht="20.25" customHeight="1" x14ac:dyDescent="0.25">
      <c r="A132" s="306" t="s">
        <v>239</v>
      </c>
      <c r="B132" s="235"/>
      <c r="C132" s="235"/>
      <c r="D132" s="242"/>
      <c r="E132" s="207" t="s">
        <v>250</v>
      </c>
      <c r="F132" s="307" t="s">
        <v>290</v>
      </c>
      <c r="G132" s="235"/>
      <c r="H132" s="242"/>
      <c r="I132" s="43"/>
      <c r="J132" s="43"/>
      <c r="K132" s="208"/>
      <c r="L132" s="208"/>
      <c r="M132" s="208"/>
      <c r="N132" s="208"/>
      <c r="O132" s="43"/>
      <c r="P132" s="43"/>
      <c r="Q132" s="43"/>
      <c r="R132" s="43"/>
      <c r="S132" s="43"/>
      <c r="T132" s="43"/>
      <c r="U132" s="43"/>
      <c r="V132" s="43"/>
      <c r="W132" s="43"/>
      <c r="X132" s="43"/>
      <c r="Y132" s="43"/>
      <c r="Z132" s="43"/>
    </row>
    <row r="133" spans="1:26" ht="20.25" customHeight="1" x14ac:dyDescent="0.25">
      <c r="A133" s="306" t="s">
        <v>240</v>
      </c>
      <c r="B133" s="235"/>
      <c r="C133" s="235"/>
      <c r="D133" s="242"/>
      <c r="E133" s="207" t="s">
        <v>250</v>
      </c>
      <c r="F133" s="307" t="s">
        <v>291</v>
      </c>
      <c r="G133" s="235"/>
      <c r="H133" s="242"/>
      <c r="I133" s="43"/>
      <c r="J133" s="43"/>
      <c r="K133" s="208"/>
      <c r="L133" s="208"/>
      <c r="M133" s="208"/>
      <c r="N133" s="208"/>
      <c r="O133" s="43"/>
      <c r="P133" s="43"/>
      <c r="Q133" s="43"/>
      <c r="R133" s="43"/>
      <c r="S133" s="43"/>
      <c r="T133" s="43"/>
      <c r="U133" s="43"/>
      <c r="V133" s="43"/>
      <c r="W133" s="43"/>
      <c r="X133" s="43"/>
      <c r="Y133" s="43"/>
      <c r="Z133" s="43"/>
    </row>
    <row r="134" spans="1:26" ht="20.25" customHeight="1" x14ac:dyDescent="0.25">
      <c r="A134" s="306" t="s">
        <v>241</v>
      </c>
      <c r="B134" s="235"/>
      <c r="C134" s="235"/>
      <c r="D134" s="242"/>
      <c r="E134" s="207" t="s">
        <v>292</v>
      </c>
      <c r="F134" s="307" t="s">
        <v>293</v>
      </c>
      <c r="G134" s="235"/>
      <c r="H134" s="242"/>
      <c r="I134" s="43"/>
      <c r="J134" s="43"/>
      <c r="K134" s="208"/>
      <c r="L134" s="208"/>
      <c r="M134" s="208"/>
      <c r="N134" s="208"/>
      <c r="O134" s="43"/>
      <c r="P134" s="43"/>
      <c r="Q134" s="43"/>
      <c r="R134" s="43"/>
      <c r="S134" s="43"/>
      <c r="T134" s="43"/>
      <c r="U134" s="43"/>
      <c r="V134" s="43"/>
      <c r="W134" s="43"/>
      <c r="X134" s="43"/>
      <c r="Y134" s="43"/>
      <c r="Z134" s="43"/>
    </row>
    <row r="135" spans="1:26" ht="20.25" customHeight="1" x14ac:dyDescent="0.25">
      <c r="A135" s="303" t="s">
        <v>243</v>
      </c>
      <c r="B135" s="304"/>
      <c r="C135" s="304"/>
      <c r="D135" s="249"/>
      <c r="E135" s="210" t="s">
        <v>250</v>
      </c>
      <c r="F135" s="305" t="s">
        <v>294</v>
      </c>
      <c r="G135" s="304"/>
      <c r="H135" s="249"/>
      <c r="I135" s="43"/>
      <c r="J135" s="43"/>
      <c r="K135" s="208"/>
      <c r="L135" s="208"/>
      <c r="M135" s="208"/>
      <c r="N135" s="208"/>
      <c r="O135" s="43"/>
      <c r="P135" s="43"/>
      <c r="Q135" s="43"/>
      <c r="R135" s="43"/>
      <c r="S135" s="43"/>
      <c r="T135" s="43"/>
      <c r="U135" s="43"/>
      <c r="V135" s="43"/>
      <c r="W135" s="43"/>
      <c r="X135" s="43"/>
      <c r="Y135" s="43"/>
      <c r="Z135" s="43"/>
    </row>
    <row r="136" spans="1:26" ht="12.75" customHeight="1" x14ac:dyDescent="0.25"/>
    <row r="137" spans="1:26" ht="12.75" customHeight="1" x14ac:dyDescent="0.25"/>
    <row r="138" spans="1:26" ht="12.75" customHeight="1" x14ac:dyDescent="0.25"/>
    <row r="139" spans="1:26" ht="12.75" customHeight="1" x14ac:dyDescent="0.25"/>
    <row r="140" spans="1:26" ht="12.75" customHeight="1" x14ac:dyDescent="0.25"/>
    <row r="141" spans="1:26" ht="12.75" customHeight="1" x14ac:dyDescent="0.25"/>
    <row r="142" spans="1:26" ht="12.75" customHeight="1" x14ac:dyDescent="0.25"/>
    <row r="143" spans="1:26" ht="12.75" customHeight="1" x14ac:dyDescent="0.25"/>
    <row r="144" spans="1:26"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78">
    <mergeCell ref="F123:H123"/>
    <mergeCell ref="F124:H124"/>
    <mergeCell ref="F125:H125"/>
    <mergeCell ref="F126:H126"/>
    <mergeCell ref="A123:D123"/>
    <mergeCell ref="A124:D124"/>
    <mergeCell ref="A125:D125"/>
    <mergeCell ref="F130:H130"/>
    <mergeCell ref="F131:H131"/>
    <mergeCell ref="A126:D126"/>
    <mergeCell ref="A127:D127"/>
    <mergeCell ref="A128:D128"/>
    <mergeCell ref="A129:D129"/>
    <mergeCell ref="F129:H129"/>
    <mergeCell ref="A130:D130"/>
    <mergeCell ref="A131:D131"/>
    <mergeCell ref="F127:H127"/>
    <mergeCell ref="F128:H128"/>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A115:D115"/>
    <mergeCell ref="B92:D92"/>
    <mergeCell ref="E92:G92"/>
    <mergeCell ref="A113:D113"/>
    <mergeCell ref="F113:H113"/>
    <mergeCell ref="A114:D114"/>
    <mergeCell ref="F114:H114"/>
    <mergeCell ref="K115:N115"/>
    <mergeCell ref="A119:D119"/>
    <mergeCell ref="A120:D120"/>
    <mergeCell ref="A121:D121"/>
    <mergeCell ref="A122:D122"/>
    <mergeCell ref="A118:D118"/>
    <mergeCell ref="F118:H118"/>
    <mergeCell ref="F119:H119"/>
    <mergeCell ref="F120:H120"/>
    <mergeCell ref="F121:H121"/>
    <mergeCell ref="F122:H122"/>
    <mergeCell ref="A116:D116"/>
    <mergeCell ref="F116:H116"/>
    <mergeCell ref="A117:D117"/>
    <mergeCell ref="F117:H117"/>
    <mergeCell ref="A135:D135"/>
    <mergeCell ref="F135:H135"/>
    <mergeCell ref="A132:D132"/>
    <mergeCell ref="F132:H132"/>
    <mergeCell ref="A133:D133"/>
    <mergeCell ref="F133:H133"/>
    <mergeCell ref="A134:D134"/>
    <mergeCell ref="F134:H134"/>
  </mergeCells>
  <hyperlinks>
    <hyperlink ref="F114" r:id="rId1"/>
    <hyperlink ref="F115" r:id="rId2"/>
    <hyperlink ref="F116" r:id="rId3"/>
    <hyperlink ref="F117" r:id="rId4"/>
    <hyperlink ref="F118" r:id="rId5"/>
    <hyperlink ref="F119" r:id="rId6"/>
    <hyperlink ref="F120" r:id="rId7"/>
    <hyperlink ref="F121" r:id="rId8"/>
    <hyperlink ref="F122" r:id="rId9"/>
    <hyperlink ref="F124" r:id="rId10"/>
    <hyperlink ref="F125" r:id="rId11"/>
    <hyperlink ref="F128" r:id="rId12"/>
    <hyperlink ref="F129" r:id="rId13"/>
    <hyperlink ref="F130" r:id="rId14"/>
    <hyperlink ref="F131" r:id="rId15"/>
    <hyperlink ref="F132" r:id="rId16"/>
    <hyperlink ref="F133" r:id="rId17"/>
    <hyperlink ref="F134" r:id="rId18"/>
    <hyperlink ref="F135" r:id="rId19"/>
  </hyperlinks>
  <pageMargins left="0.2" right="0.2" top="1" bottom="0.5" header="0" footer="0"/>
  <pageSetup orientation="landscape"/>
  <headerFooter>
    <oddFooter>&amp;L2014 Six-Year Plan - Tuition Waivers&amp;C&amp;P of &amp;RSCHEV - 7/1/2014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53125" defaultRowHeight="15" customHeight="1" x14ac:dyDescent="0.25"/>
  <cols>
    <col min="1" max="26" width="9.1796875" customWidth="1"/>
  </cols>
  <sheetData>
    <row r="1" spans="1:26" ht="12.75" customHeight="1" x14ac:dyDescent="0.25">
      <c r="A1" s="43" t="s">
        <v>295</v>
      </c>
      <c r="B1" s="43" t="s">
        <v>296</v>
      </c>
      <c r="C1" s="43"/>
      <c r="D1" s="43"/>
      <c r="E1" s="43"/>
      <c r="F1" s="43"/>
      <c r="G1" s="43"/>
      <c r="H1" s="43"/>
      <c r="I1" s="43"/>
      <c r="J1" s="43"/>
      <c r="K1" s="43"/>
      <c r="L1" s="43"/>
      <c r="M1" s="43"/>
      <c r="N1" s="43"/>
      <c r="O1" s="43"/>
      <c r="P1" s="43"/>
      <c r="Q1" s="43"/>
      <c r="R1" s="43"/>
      <c r="S1" s="43"/>
      <c r="T1" s="43"/>
      <c r="U1" s="43"/>
      <c r="V1" s="43"/>
      <c r="W1" s="43"/>
      <c r="X1" s="43"/>
      <c r="Y1" s="43"/>
      <c r="Z1" s="43"/>
    </row>
    <row r="2" spans="1:26" ht="12.75" customHeight="1" x14ac:dyDescent="0.25">
      <c r="A2" s="43">
        <v>1</v>
      </c>
      <c r="B2" s="43" t="s">
        <v>297</v>
      </c>
      <c r="C2" s="43"/>
      <c r="D2" s="43"/>
      <c r="E2" s="43"/>
      <c r="F2" s="43"/>
      <c r="G2" s="43"/>
      <c r="H2" s="43"/>
      <c r="I2" s="43"/>
      <c r="J2" s="43"/>
      <c r="K2" s="43"/>
      <c r="L2" s="43"/>
      <c r="M2" s="43"/>
      <c r="N2" s="43"/>
      <c r="O2" s="43"/>
      <c r="P2" s="43"/>
      <c r="Q2" s="43"/>
      <c r="R2" s="43"/>
      <c r="S2" s="43"/>
      <c r="T2" s="43"/>
      <c r="U2" s="43"/>
      <c r="V2" s="43"/>
      <c r="W2" s="43"/>
      <c r="X2" s="43"/>
      <c r="Y2" s="43"/>
      <c r="Z2" s="43"/>
    </row>
    <row r="3" spans="1:26" ht="12.75" customHeight="1" x14ac:dyDescent="0.25">
      <c r="A3" s="43">
        <v>2</v>
      </c>
      <c r="B3" s="43" t="s">
        <v>298</v>
      </c>
      <c r="C3" s="43"/>
      <c r="D3" s="43"/>
      <c r="E3" s="43"/>
      <c r="F3" s="43"/>
      <c r="G3" s="43"/>
      <c r="H3" s="43"/>
      <c r="I3" s="43"/>
      <c r="J3" s="43"/>
      <c r="K3" s="43"/>
      <c r="L3" s="43"/>
      <c r="M3" s="43"/>
      <c r="N3" s="43"/>
      <c r="O3" s="43"/>
      <c r="P3" s="43"/>
      <c r="Q3" s="43"/>
      <c r="R3" s="43"/>
      <c r="S3" s="43"/>
      <c r="T3" s="43"/>
      <c r="U3" s="43"/>
      <c r="V3" s="43"/>
      <c r="W3" s="43"/>
      <c r="X3" s="43"/>
      <c r="Y3" s="43"/>
      <c r="Z3" s="43"/>
    </row>
    <row r="4" spans="1:26" ht="12.75" customHeight="1" x14ac:dyDescent="0.25">
      <c r="A4" s="43">
        <v>3</v>
      </c>
      <c r="B4" s="43"/>
      <c r="C4" s="43"/>
      <c r="D4" s="43"/>
      <c r="E4" s="43"/>
      <c r="F4" s="43"/>
      <c r="G4" s="43"/>
      <c r="H4" s="43"/>
      <c r="I4" s="43"/>
      <c r="J4" s="43"/>
      <c r="K4" s="43"/>
      <c r="L4" s="43"/>
      <c r="M4" s="43"/>
      <c r="N4" s="43"/>
      <c r="O4" s="43"/>
      <c r="P4" s="43"/>
      <c r="Q4" s="43"/>
      <c r="R4" s="43"/>
      <c r="S4" s="43"/>
      <c r="T4" s="43"/>
      <c r="U4" s="43"/>
      <c r="V4" s="43"/>
      <c r="W4" s="43"/>
      <c r="X4" s="43"/>
      <c r="Y4" s="43"/>
      <c r="Z4" s="43"/>
    </row>
    <row r="5" spans="1:26" ht="12.75" customHeight="1" x14ac:dyDescent="0.25">
      <c r="A5" s="43">
        <v>4</v>
      </c>
      <c r="B5" s="43"/>
      <c r="C5" s="43"/>
      <c r="D5" s="43"/>
      <c r="E5" s="43"/>
      <c r="F5" s="43"/>
      <c r="G5" s="43"/>
      <c r="H5" s="43"/>
      <c r="I5" s="43"/>
      <c r="J5" s="43"/>
      <c r="K5" s="43"/>
      <c r="L5" s="43"/>
      <c r="M5" s="43"/>
      <c r="N5" s="43"/>
      <c r="O5" s="43"/>
      <c r="P5" s="43"/>
      <c r="Q5" s="43"/>
      <c r="R5" s="43"/>
      <c r="S5" s="43"/>
      <c r="T5" s="43"/>
      <c r="U5" s="43"/>
      <c r="V5" s="43"/>
      <c r="W5" s="43"/>
      <c r="X5" s="43"/>
      <c r="Y5" s="43"/>
      <c r="Z5" s="43"/>
    </row>
    <row r="6" spans="1:26" ht="12.75" customHeight="1" x14ac:dyDescent="0.25">
      <c r="A6" s="43">
        <v>5</v>
      </c>
      <c r="B6" s="43"/>
      <c r="C6" s="43"/>
      <c r="D6" s="43"/>
      <c r="E6" s="43"/>
      <c r="F6" s="43"/>
      <c r="G6" s="43"/>
      <c r="H6" s="43"/>
      <c r="I6" s="43"/>
      <c r="J6" s="43"/>
      <c r="K6" s="43"/>
      <c r="L6" s="43"/>
      <c r="M6" s="43"/>
      <c r="N6" s="43"/>
      <c r="O6" s="43"/>
      <c r="P6" s="43"/>
      <c r="Q6" s="43"/>
      <c r="R6" s="43"/>
      <c r="S6" s="43"/>
      <c r="T6" s="43"/>
      <c r="U6" s="43"/>
      <c r="V6" s="43"/>
      <c r="W6" s="43"/>
      <c r="X6" s="43"/>
      <c r="Y6" s="43"/>
      <c r="Z6" s="43"/>
    </row>
    <row r="7" spans="1:26" ht="12.75" customHeight="1" x14ac:dyDescent="0.25">
      <c r="A7" s="43">
        <v>6</v>
      </c>
      <c r="B7" s="43"/>
      <c r="C7" s="43"/>
      <c r="D7" s="43"/>
      <c r="E7" s="43"/>
      <c r="F7" s="43"/>
      <c r="G7" s="43"/>
      <c r="H7" s="43"/>
      <c r="I7" s="43"/>
      <c r="J7" s="43"/>
      <c r="K7" s="43"/>
      <c r="L7" s="43"/>
      <c r="M7" s="43"/>
      <c r="N7" s="43"/>
      <c r="O7" s="43"/>
      <c r="P7" s="43"/>
      <c r="Q7" s="43"/>
      <c r="R7" s="43"/>
      <c r="S7" s="43"/>
      <c r="T7" s="43"/>
      <c r="U7" s="43"/>
      <c r="V7" s="43"/>
      <c r="W7" s="43"/>
      <c r="X7" s="43"/>
      <c r="Y7" s="43"/>
      <c r="Z7" s="43"/>
    </row>
    <row r="8" spans="1:26" ht="12.75" customHeight="1" x14ac:dyDescent="0.25">
      <c r="A8" s="43">
        <v>7</v>
      </c>
      <c r="B8" s="43"/>
      <c r="C8" s="43"/>
      <c r="D8" s="43"/>
      <c r="E8" s="43"/>
      <c r="F8" s="43"/>
      <c r="G8" s="43"/>
      <c r="H8" s="43"/>
      <c r="I8" s="43"/>
      <c r="J8" s="43"/>
      <c r="K8" s="43"/>
      <c r="L8" s="43"/>
      <c r="M8" s="43"/>
      <c r="N8" s="43"/>
      <c r="O8" s="43"/>
      <c r="P8" s="43"/>
      <c r="Q8" s="43"/>
      <c r="R8" s="43"/>
      <c r="S8" s="43"/>
      <c r="T8" s="43"/>
      <c r="U8" s="43"/>
      <c r="V8" s="43"/>
      <c r="W8" s="43"/>
      <c r="X8" s="43"/>
      <c r="Y8" s="43"/>
      <c r="Z8" s="43"/>
    </row>
    <row r="9" spans="1:26" ht="12.75" customHeight="1" x14ac:dyDescent="0.25">
      <c r="A9" s="43">
        <v>8</v>
      </c>
      <c r="B9" s="43"/>
      <c r="C9" s="43"/>
      <c r="D9" s="43"/>
      <c r="E9" s="43"/>
      <c r="F9" s="43"/>
      <c r="G9" s="43"/>
      <c r="H9" s="43"/>
      <c r="I9" s="43"/>
      <c r="J9" s="43"/>
      <c r="K9" s="43"/>
      <c r="L9" s="43"/>
      <c r="M9" s="43"/>
      <c r="N9" s="43"/>
      <c r="O9" s="43"/>
      <c r="P9" s="43"/>
      <c r="Q9" s="43"/>
      <c r="R9" s="43"/>
      <c r="S9" s="43"/>
      <c r="T9" s="43"/>
      <c r="U9" s="43"/>
      <c r="V9" s="43"/>
      <c r="W9" s="43"/>
      <c r="X9" s="43"/>
      <c r="Y9" s="43"/>
      <c r="Z9" s="43"/>
    </row>
    <row r="10" spans="1:26" ht="12.75" customHeight="1" x14ac:dyDescent="0.25">
      <c r="A10" s="43">
        <v>9</v>
      </c>
      <c r="B10" s="43"/>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ht="12.75" customHeight="1" x14ac:dyDescent="0.25">
      <c r="A11" s="43">
        <v>10</v>
      </c>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12.75" customHeight="1" x14ac:dyDescent="0.25">
      <c r="A12" s="43">
        <v>11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ht="12.75" customHeight="1" x14ac:dyDescent="0.25">
      <c r="A13" s="43">
        <v>12</v>
      </c>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ht="12.75" customHeight="1" x14ac:dyDescent="0.25">
      <c r="A14" s="43">
        <v>13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12.75" customHeight="1" x14ac:dyDescent="0.25">
      <c r="A15" s="43">
        <v>14</v>
      </c>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ht="12.75" customHeight="1" x14ac:dyDescent="0.25">
      <c r="A16" s="43">
        <v>15</v>
      </c>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ht="12.75" customHeight="1" x14ac:dyDescent="0.25">
      <c r="A17" s="43">
        <v>16</v>
      </c>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ht="12.75" customHeight="1" x14ac:dyDescent="0.25">
      <c r="A18" s="43">
        <v>17</v>
      </c>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ht="12.75" customHeight="1" x14ac:dyDescent="0.25">
      <c r="A19" s="43">
        <v>18</v>
      </c>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12.75" customHeight="1" x14ac:dyDescent="0.25">
      <c r="A20" s="43">
        <v>19</v>
      </c>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12.75" customHeight="1" x14ac:dyDescent="0.25">
      <c r="A21" s="43">
        <v>20</v>
      </c>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12.75" customHeight="1" x14ac:dyDescent="0.25">
      <c r="A22" s="43">
        <v>21</v>
      </c>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12.75" customHeight="1" x14ac:dyDescent="0.25">
      <c r="A23" s="43">
        <v>22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12.75" customHeight="1" x14ac:dyDescent="0.25">
      <c r="A24" s="43">
        <v>23</v>
      </c>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ht="12.75" customHeight="1" x14ac:dyDescent="0.25">
      <c r="A25" s="43">
        <v>24</v>
      </c>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ht="12.75" customHeight="1" x14ac:dyDescent="0.25">
      <c r="A26" s="43">
        <v>25</v>
      </c>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12.75" customHeight="1" x14ac:dyDescent="0.25">
      <c r="A27" s="43">
        <v>26</v>
      </c>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ht="12.75" customHeight="1" x14ac:dyDescent="0.25">
      <c r="A28" s="43">
        <v>27</v>
      </c>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ht="12.75" customHeight="1" x14ac:dyDescent="0.25">
      <c r="A29" s="43">
        <v>28</v>
      </c>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2.75" customHeight="1" x14ac:dyDescent="0.25">
      <c r="A30" s="43">
        <v>29</v>
      </c>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2.75" customHeight="1" x14ac:dyDescent="0.25">
      <c r="A31" s="43">
        <v>30</v>
      </c>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12.75" customHeight="1" x14ac:dyDescent="0.25">
      <c r="A32" s="43">
        <v>31</v>
      </c>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ht="12.75" customHeight="1" x14ac:dyDescent="0.25">
      <c r="A33" s="43">
        <v>32</v>
      </c>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2.75" customHeight="1" x14ac:dyDescent="0.25">
      <c r="A34" s="43">
        <v>33</v>
      </c>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2.75" customHeight="1" x14ac:dyDescent="0.25">
      <c r="A35" s="43">
        <v>34</v>
      </c>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2.75" customHeight="1" x14ac:dyDescent="0.25">
      <c r="A36" s="43">
        <v>35</v>
      </c>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ht="12.75" customHeight="1" x14ac:dyDescent="0.25">
      <c r="A37" s="43">
        <v>36</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2.75" customHeight="1" x14ac:dyDescent="0.25">
      <c r="A38" s="43">
        <v>37</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2.75" customHeight="1" x14ac:dyDescent="0.25">
      <c r="A39" s="43">
        <v>38</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2.75" customHeight="1" x14ac:dyDescent="0.25">
      <c r="A40" s="43">
        <v>39</v>
      </c>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2.75" customHeight="1" x14ac:dyDescent="0.25">
      <c r="A41" s="43">
        <v>40</v>
      </c>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2.75" customHeight="1" x14ac:dyDescent="0.25">
      <c r="A42" s="43">
        <v>41</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2.75" customHeight="1" x14ac:dyDescent="0.25">
      <c r="A43" s="43">
        <v>42</v>
      </c>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2.75" customHeight="1" x14ac:dyDescent="0.25">
      <c r="A44" s="43">
        <v>43</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2.75" customHeight="1" x14ac:dyDescent="0.25">
      <c r="A45" s="43">
        <v>44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2.75" customHeight="1" x14ac:dyDescent="0.25">
      <c r="A46" s="43">
        <v>45</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2.75" customHeight="1" x14ac:dyDescent="0.25">
      <c r="A47" s="43">
        <v>46</v>
      </c>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ht="12.75" customHeight="1" x14ac:dyDescent="0.25">
      <c r="A48" s="43">
        <v>47</v>
      </c>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2.75" customHeight="1" x14ac:dyDescent="0.25">
      <c r="A49" s="43">
        <v>48</v>
      </c>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2.75" customHeight="1" x14ac:dyDescent="0.25">
      <c r="A50" s="43">
        <v>49</v>
      </c>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2.75" customHeight="1" x14ac:dyDescent="0.25">
      <c r="A51" s="43">
        <v>50</v>
      </c>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2.75" customHeight="1" x14ac:dyDescent="0.2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2.7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2.75" customHeight="1" x14ac:dyDescent="0.2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2.75" customHeight="1" x14ac:dyDescent="0.2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2.75" customHeight="1" x14ac:dyDescent="0.2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2.75" customHeight="1" x14ac:dyDescent="0.2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2.75" customHeight="1" x14ac:dyDescent="0.2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2.75" customHeight="1" x14ac:dyDescent="0.2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2.75" customHeight="1" x14ac:dyDescent="0.2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2.75" customHeight="1" x14ac:dyDescent="0.2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2.7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2.75" customHeight="1" x14ac:dyDescent="0.2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2.75" customHeight="1" x14ac:dyDescent="0.2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2.75" customHeight="1" x14ac:dyDescent="0.2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2.75" customHeight="1" x14ac:dyDescent="0.2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2.75" customHeight="1" x14ac:dyDescent="0.2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2.75" customHeight="1" x14ac:dyDescent="0.2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2.75" customHeight="1" x14ac:dyDescent="0.2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2.75" customHeight="1" x14ac:dyDescent="0.2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2.75" customHeight="1" x14ac:dyDescent="0.2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2.75" customHeight="1" x14ac:dyDescent="0.2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2.75" customHeight="1" x14ac:dyDescent="0.2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2.75" customHeight="1" x14ac:dyDescent="0.2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2.75" customHeight="1" x14ac:dyDescent="0.2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2.75" customHeight="1" x14ac:dyDescent="0.2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2.75" customHeight="1" x14ac:dyDescent="0.2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2.75" customHeight="1" x14ac:dyDescent="0.2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2.75" customHeight="1" x14ac:dyDescent="0.2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2.75" customHeight="1" x14ac:dyDescent="0.2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2.75" customHeight="1" x14ac:dyDescent="0.2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2.75" customHeight="1" x14ac:dyDescent="0.2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2.75" customHeight="1" x14ac:dyDescent="0.2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2.75" customHeight="1" x14ac:dyDescent="0.2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2.75" customHeight="1" x14ac:dyDescent="0.2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2.75" customHeight="1" x14ac:dyDescent="0.2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2.75" customHeight="1" x14ac:dyDescent="0.2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2.75" customHeight="1" x14ac:dyDescent="0.2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2.75" customHeight="1" x14ac:dyDescent="0.2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2.75" customHeight="1" x14ac:dyDescent="0.2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2.75" customHeight="1" x14ac:dyDescent="0.2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2.75" customHeight="1" x14ac:dyDescent="0.2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2.75" customHeight="1" x14ac:dyDescent="0.2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2.75" customHeight="1" x14ac:dyDescent="0.2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2.75" customHeight="1" x14ac:dyDescent="0.2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2.75" customHeight="1" x14ac:dyDescent="0.2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2.75" customHeight="1" x14ac:dyDescent="0.2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2.75" customHeight="1" x14ac:dyDescent="0.2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2.75" customHeight="1" x14ac:dyDescent="0.2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2.75" customHeight="1" x14ac:dyDescent="0.2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2.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2.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2.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2.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2.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2.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2.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2.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2.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2.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2.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2.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2.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2.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2.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2.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2.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2.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2.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2.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2.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2.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2.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2.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2.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2.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2.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2.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2.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2.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2.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2.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2.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2.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2.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2.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2.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2.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2.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2.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2.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2.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2.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2.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2.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2.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2.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2.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2.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2.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2.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2.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2.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2.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2.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2.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2.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2.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2.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2.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2.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2.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2.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2.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2.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2.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2.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2.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2.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2.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2.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2.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2.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2.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2.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2.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2.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2.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2.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2.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2.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2.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2.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2.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2.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2.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2.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2.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2.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2.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2.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2.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2.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2.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2.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2.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2.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2.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2.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2.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2.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2.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2.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2.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2.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2.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2.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2.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2.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2.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2.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2.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2.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2.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2.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2.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2.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2.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2.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2.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2.75" customHeight="1" x14ac:dyDescent="0.2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2.75" customHeight="1" x14ac:dyDescent="0.2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2.75" customHeight="1" x14ac:dyDescent="0.2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2.75" customHeight="1" x14ac:dyDescent="0.2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2.75" customHeight="1" x14ac:dyDescent="0.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2.75" customHeight="1" x14ac:dyDescent="0.2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2.75" customHeight="1" x14ac:dyDescent="0.2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2.75" customHeight="1" x14ac:dyDescent="0.2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2.75" customHeight="1" x14ac:dyDescent="0.2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2.75" customHeight="1" x14ac:dyDescent="0.2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2.75" customHeight="1" x14ac:dyDescent="0.2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2.75" customHeight="1" x14ac:dyDescent="0.2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2.75" customHeight="1" x14ac:dyDescent="0.2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2.75" customHeight="1" x14ac:dyDescent="0.2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2.75" customHeight="1" x14ac:dyDescent="0.2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2.75" customHeight="1" x14ac:dyDescent="0.2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2.75" customHeight="1" x14ac:dyDescent="0.2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2.75" customHeight="1" x14ac:dyDescent="0.2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2.75" customHeight="1" x14ac:dyDescent="0.2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2.75" customHeight="1" x14ac:dyDescent="0.2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2.75" customHeight="1" x14ac:dyDescent="0.2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2.75" customHeight="1" x14ac:dyDescent="0.2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2.75" customHeight="1" x14ac:dyDescent="0.2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2.75" customHeight="1" x14ac:dyDescent="0.2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2.75" customHeight="1" x14ac:dyDescent="0.2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2.75" customHeight="1" x14ac:dyDescent="0.2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2.75" customHeight="1" x14ac:dyDescent="0.2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2.75" customHeight="1" x14ac:dyDescent="0.2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2.75" customHeight="1" x14ac:dyDescent="0.2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2.75" customHeight="1" x14ac:dyDescent="0.2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2.75" customHeight="1" x14ac:dyDescent="0.2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2.75" customHeight="1" x14ac:dyDescent="0.2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2.75" customHeight="1" x14ac:dyDescent="0.2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2.75" customHeight="1" x14ac:dyDescent="0.2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2.75" customHeight="1" x14ac:dyDescent="0.2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2.75" customHeight="1" x14ac:dyDescent="0.2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2.75" customHeight="1" x14ac:dyDescent="0.2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2.75" customHeight="1" x14ac:dyDescent="0.2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2.75" customHeight="1" x14ac:dyDescent="0.2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2.75" customHeight="1"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2.75" customHeight="1"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2.75" customHeight="1"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2.75" customHeight="1"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2.75" customHeight="1"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2.75" customHeight="1"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2.75" customHeight="1"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2.75" customHeight="1"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2.75" customHeight="1"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2.75" customHeight="1"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2.75" customHeight="1"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2.75" customHeight="1"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2.75" customHeight="1"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2.75" customHeight="1"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2.75" customHeight="1" x14ac:dyDescent="0.2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2.75" customHeight="1" x14ac:dyDescent="0.2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2.75" customHeight="1" x14ac:dyDescent="0.2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2.75" customHeight="1" x14ac:dyDescent="0.2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2.75" customHeight="1" x14ac:dyDescent="0.2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2.75" customHeight="1" x14ac:dyDescent="0.2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2.75" customHeight="1" x14ac:dyDescent="0.2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2.75" customHeight="1"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2.75" customHeight="1" x14ac:dyDescent="0.2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2.75" customHeight="1" x14ac:dyDescent="0.2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2.75" customHeight="1" x14ac:dyDescent="0.2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2.75" customHeight="1" x14ac:dyDescent="0.2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2.75" customHeight="1" x14ac:dyDescent="0.2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2.75" customHeight="1" x14ac:dyDescent="0.2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2.75" customHeight="1" x14ac:dyDescent="0.2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2.75" customHeight="1" x14ac:dyDescent="0.2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2.75" customHeight="1" x14ac:dyDescent="0.2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2.75" customHeight="1" x14ac:dyDescent="0.2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2.75" customHeight="1" x14ac:dyDescent="0.2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2.75" customHeight="1"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2.75" customHeight="1" x14ac:dyDescent="0.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2.75" customHeight="1" x14ac:dyDescent="0.2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2.75" customHeight="1" x14ac:dyDescent="0.2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2.75" customHeight="1" x14ac:dyDescent="0.2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2.75" customHeight="1"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2.75" customHeight="1" x14ac:dyDescent="0.2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2.75" customHeight="1"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2.75" customHeight="1" x14ac:dyDescent="0.2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2.75" customHeight="1" x14ac:dyDescent="0.2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2.75" customHeight="1" x14ac:dyDescent="0.2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2.75" customHeight="1" x14ac:dyDescent="0.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2.75" customHeight="1" x14ac:dyDescent="0.2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2.75" customHeight="1" x14ac:dyDescent="0.2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2.75" customHeight="1" x14ac:dyDescent="0.2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2.75" customHeight="1" x14ac:dyDescent="0.2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2.75" customHeight="1" x14ac:dyDescent="0.2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2.75" customHeight="1" x14ac:dyDescent="0.2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2.75" customHeight="1" x14ac:dyDescent="0.2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2.75" customHeight="1" x14ac:dyDescent="0.2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2.75" customHeight="1" x14ac:dyDescent="0.2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2.75" customHeight="1" x14ac:dyDescent="0.2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2.75" customHeight="1"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2.75" customHeight="1" x14ac:dyDescent="0.2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2.75" customHeight="1" x14ac:dyDescent="0.2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2.75" customHeight="1" x14ac:dyDescent="0.2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2.75" customHeight="1"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2.75" customHeight="1" x14ac:dyDescent="0.2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2.75" customHeight="1" x14ac:dyDescent="0.2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2.75" customHeight="1" x14ac:dyDescent="0.2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2.75" customHeight="1" x14ac:dyDescent="0.2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2.75" customHeight="1" x14ac:dyDescent="0.2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2.75" customHeight="1" x14ac:dyDescent="0.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2.75" customHeight="1" x14ac:dyDescent="0.2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2.75" customHeight="1" x14ac:dyDescent="0.2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2.75" customHeight="1" x14ac:dyDescent="0.2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2.75" customHeight="1" x14ac:dyDescent="0.2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2.75" customHeight="1" x14ac:dyDescent="0.2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2.75" customHeight="1" x14ac:dyDescent="0.2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2.75" customHeight="1" x14ac:dyDescent="0.2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2.75" customHeight="1" x14ac:dyDescent="0.2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2.75" customHeight="1" x14ac:dyDescent="0.2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2.75" customHeight="1" x14ac:dyDescent="0.2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2.75" customHeight="1" x14ac:dyDescent="0.2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2.75" customHeight="1" x14ac:dyDescent="0.2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2.75" customHeight="1"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2.75" customHeight="1" x14ac:dyDescent="0.2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2.75" customHeight="1" x14ac:dyDescent="0.2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2.75" customHeight="1" x14ac:dyDescent="0.2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2.75" customHeight="1" x14ac:dyDescent="0.2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2.75" customHeight="1" x14ac:dyDescent="0.2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2.75" customHeight="1" x14ac:dyDescent="0.2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2.75" customHeight="1" x14ac:dyDescent="0.2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2.75" customHeight="1" x14ac:dyDescent="0.25">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2.75" customHeight="1" x14ac:dyDescent="0.25">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2.75" customHeight="1" x14ac:dyDescent="0.25">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2.75" customHeight="1" x14ac:dyDescent="0.25">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2.75" customHeight="1" x14ac:dyDescent="0.25">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2.75" customHeight="1" x14ac:dyDescent="0.25">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2.75" customHeight="1" x14ac:dyDescent="0.25">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2.75" customHeight="1" x14ac:dyDescent="0.25">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2.75" customHeight="1" x14ac:dyDescent="0.25">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2.75" customHeight="1" x14ac:dyDescent="0.2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2.75" customHeight="1" x14ac:dyDescent="0.25">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2.75" customHeight="1" x14ac:dyDescent="0.2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2.75" customHeight="1" x14ac:dyDescent="0.25">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2.75" customHeight="1" x14ac:dyDescent="0.25">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2.75" customHeight="1" x14ac:dyDescent="0.25">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2.75" customHeight="1" x14ac:dyDescent="0.25">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2.75" customHeight="1" x14ac:dyDescent="0.25">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2.75" customHeight="1" x14ac:dyDescent="0.25">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2.75" customHeight="1" x14ac:dyDescent="0.2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2.75" customHeight="1" x14ac:dyDescent="0.2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2.75" customHeight="1" x14ac:dyDescent="0.25">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2.75" customHeight="1" x14ac:dyDescent="0.25">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2.75" customHeight="1" x14ac:dyDescent="0.25">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2.75" customHeight="1" x14ac:dyDescent="0.25">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2.75" customHeight="1" x14ac:dyDescent="0.25">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2.75" customHeight="1" x14ac:dyDescent="0.25">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2.75" customHeight="1" x14ac:dyDescent="0.25">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2.75" customHeight="1" x14ac:dyDescent="0.25">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2.75" customHeight="1" x14ac:dyDescent="0.25">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2.75" customHeight="1" x14ac:dyDescent="0.2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2.75" customHeight="1" x14ac:dyDescent="0.2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2.75" customHeight="1" x14ac:dyDescent="0.25">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2.75" customHeight="1" x14ac:dyDescent="0.25">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2.75" customHeight="1" x14ac:dyDescent="0.25">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2.75" customHeight="1" x14ac:dyDescent="0.25">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2.75" customHeight="1" x14ac:dyDescent="0.25">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2.75" customHeight="1" x14ac:dyDescent="0.25">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2.75" customHeight="1" x14ac:dyDescent="0.25">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2.75" customHeight="1" x14ac:dyDescent="0.25">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2.75" customHeight="1" x14ac:dyDescent="0.2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2.75" customHeight="1" x14ac:dyDescent="0.25">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2.75" customHeight="1" x14ac:dyDescent="0.2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2.75" customHeight="1" x14ac:dyDescent="0.2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2.75" customHeight="1" x14ac:dyDescent="0.25">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2.75" customHeight="1" x14ac:dyDescent="0.25">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2.75" customHeight="1" x14ac:dyDescent="0.25">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2.75" customHeight="1" x14ac:dyDescent="0.25">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2.75" customHeight="1" x14ac:dyDescent="0.25">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2.75" customHeight="1" x14ac:dyDescent="0.25">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2.75" customHeight="1" x14ac:dyDescent="0.2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2.75" customHeight="1" x14ac:dyDescent="0.25">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2.75" customHeight="1" x14ac:dyDescent="0.25">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2.75" customHeight="1" x14ac:dyDescent="0.25">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2.75" customHeight="1" x14ac:dyDescent="0.25">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2.75" customHeight="1" x14ac:dyDescent="0.25">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2.75" customHeight="1" x14ac:dyDescent="0.25">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2.75" customHeight="1" x14ac:dyDescent="0.25">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2.75" customHeight="1" x14ac:dyDescent="0.25">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2.75" customHeight="1" x14ac:dyDescent="0.25">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2.75" customHeight="1" x14ac:dyDescent="0.2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2.75" customHeight="1" x14ac:dyDescent="0.25">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2.75" customHeight="1" x14ac:dyDescent="0.25">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2.75" customHeight="1" x14ac:dyDescent="0.2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2.75" customHeight="1" x14ac:dyDescent="0.25">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2.75" customHeight="1" x14ac:dyDescent="0.25">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2.75" customHeight="1" x14ac:dyDescent="0.25">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2.75" customHeight="1" x14ac:dyDescent="0.25">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2.75" customHeight="1" x14ac:dyDescent="0.25">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2.75" customHeight="1" x14ac:dyDescent="0.25">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2.75" customHeight="1" x14ac:dyDescent="0.2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2.75" customHeight="1" x14ac:dyDescent="0.25">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2.75" customHeight="1" x14ac:dyDescent="0.25">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2.75" customHeight="1" x14ac:dyDescent="0.25">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2.75" customHeight="1" x14ac:dyDescent="0.25">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2.75" customHeight="1" x14ac:dyDescent="0.25">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2.75" customHeight="1" x14ac:dyDescent="0.25">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2.75" customHeight="1" x14ac:dyDescent="0.25">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2.75" customHeight="1" x14ac:dyDescent="0.2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2.75" customHeight="1" x14ac:dyDescent="0.2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2.75" customHeight="1" x14ac:dyDescent="0.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2.75" customHeight="1" x14ac:dyDescent="0.25">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2.75" customHeight="1" x14ac:dyDescent="0.25">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2.75" customHeight="1" x14ac:dyDescent="0.25">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2.75" customHeight="1" x14ac:dyDescent="0.25">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2.75" customHeight="1" x14ac:dyDescent="0.25">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2.75" customHeight="1" x14ac:dyDescent="0.25">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2.75" customHeight="1" x14ac:dyDescent="0.25">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2.75" customHeight="1" x14ac:dyDescent="0.25">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2.75" customHeight="1" x14ac:dyDescent="0.25">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2.75" customHeight="1" x14ac:dyDescent="0.2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2.75" customHeight="1" x14ac:dyDescent="0.25">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2.75" customHeight="1" x14ac:dyDescent="0.25">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2.75" customHeight="1" x14ac:dyDescent="0.25">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2.75" customHeight="1" x14ac:dyDescent="0.25">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2.75" customHeight="1" x14ac:dyDescent="0.25">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2.75" customHeight="1" x14ac:dyDescent="0.25">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2.75" customHeight="1" x14ac:dyDescent="0.25">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2.75" customHeight="1" x14ac:dyDescent="0.25">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2.75" customHeight="1" x14ac:dyDescent="0.25">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2.75" customHeight="1" x14ac:dyDescent="0.2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2.75" customHeight="1" x14ac:dyDescent="0.25">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2.75" customHeight="1" x14ac:dyDescent="0.25">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2.75" customHeight="1" x14ac:dyDescent="0.25">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2.75" customHeight="1" x14ac:dyDescent="0.25">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2.75" customHeight="1" x14ac:dyDescent="0.25">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2.75" customHeight="1" x14ac:dyDescent="0.25">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2.75" customHeight="1" x14ac:dyDescent="0.25">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2.75" customHeight="1" x14ac:dyDescent="0.25">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2.75" customHeight="1" x14ac:dyDescent="0.25">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2.75" customHeight="1" x14ac:dyDescent="0.2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2.75" customHeight="1" x14ac:dyDescent="0.25">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2.75" customHeight="1" x14ac:dyDescent="0.25">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2.75" customHeight="1" x14ac:dyDescent="0.25">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2.75" customHeight="1" x14ac:dyDescent="0.25">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2.75" customHeight="1" x14ac:dyDescent="0.25">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2.75" customHeight="1" x14ac:dyDescent="0.25">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2.75" customHeight="1" x14ac:dyDescent="0.25">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2.75" customHeight="1" x14ac:dyDescent="0.25">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2.75" customHeight="1" x14ac:dyDescent="0.25">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2.75" customHeight="1" x14ac:dyDescent="0.2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2.75" customHeight="1" x14ac:dyDescent="0.25">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2.75" customHeight="1" x14ac:dyDescent="0.25">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2.75" customHeight="1" x14ac:dyDescent="0.25">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2.75" customHeight="1" x14ac:dyDescent="0.25">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2.75" customHeight="1" x14ac:dyDescent="0.2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2.75" customHeight="1" x14ac:dyDescent="0.25">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2.75" customHeight="1" x14ac:dyDescent="0.25">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2.75" customHeight="1" x14ac:dyDescent="0.25">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2.75" customHeight="1" x14ac:dyDescent="0.25">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2.75" customHeight="1" x14ac:dyDescent="0.2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2.75" customHeight="1" x14ac:dyDescent="0.25">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2.75" customHeight="1" x14ac:dyDescent="0.25">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2.75" customHeight="1" x14ac:dyDescent="0.25">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2.75" customHeight="1" x14ac:dyDescent="0.25">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2.75" customHeight="1" x14ac:dyDescent="0.25">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2.75" customHeight="1" x14ac:dyDescent="0.25">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2.75" customHeight="1" x14ac:dyDescent="0.25">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2.75" customHeight="1" x14ac:dyDescent="0.25">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2.75" customHeight="1" x14ac:dyDescent="0.25">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2.75" customHeight="1" x14ac:dyDescent="0.2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2.75" customHeight="1" x14ac:dyDescent="0.25">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2.75" customHeight="1" x14ac:dyDescent="0.25">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2.75" customHeight="1" x14ac:dyDescent="0.25">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2.75" customHeight="1" x14ac:dyDescent="0.25">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2.75" customHeight="1" x14ac:dyDescent="0.25">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2.75" customHeight="1" x14ac:dyDescent="0.25">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2.75" customHeight="1" x14ac:dyDescent="0.25">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2.75" customHeight="1" x14ac:dyDescent="0.25">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2.75" customHeight="1" x14ac:dyDescent="0.25">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2.75" customHeight="1" x14ac:dyDescent="0.2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2.75" customHeight="1" x14ac:dyDescent="0.25">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2.75" customHeight="1" x14ac:dyDescent="0.25">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2.75" customHeight="1" x14ac:dyDescent="0.25">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2.75" customHeight="1" x14ac:dyDescent="0.25">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2.75" customHeight="1" x14ac:dyDescent="0.25">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2.75" customHeight="1" x14ac:dyDescent="0.25">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2.75" customHeight="1" x14ac:dyDescent="0.25">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2.75" customHeight="1" x14ac:dyDescent="0.25">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2.75" customHeight="1" x14ac:dyDescent="0.2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2.75" customHeight="1" x14ac:dyDescent="0.2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2.75" customHeight="1" x14ac:dyDescent="0.2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2.75" customHeight="1" x14ac:dyDescent="0.25">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2.75" customHeight="1" x14ac:dyDescent="0.25">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2.75" customHeight="1" x14ac:dyDescent="0.2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2.75" customHeight="1" x14ac:dyDescent="0.2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2.75" customHeight="1" x14ac:dyDescent="0.2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2.75" customHeight="1" x14ac:dyDescent="0.2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2.75" customHeight="1" x14ac:dyDescent="0.2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2.75" customHeight="1" x14ac:dyDescent="0.2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2.75" customHeight="1" x14ac:dyDescent="0.2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2.75" customHeight="1" x14ac:dyDescent="0.2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2.75" customHeight="1" x14ac:dyDescent="0.2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2.75" customHeight="1" x14ac:dyDescent="0.2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2.75" customHeight="1" x14ac:dyDescent="0.2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2.75" customHeight="1" x14ac:dyDescent="0.25">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2.75" customHeight="1" x14ac:dyDescent="0.2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2.75" customHeight="1" x14ac:dyDescent="0.25">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2.75" customHeight="1" x14ac:dyDescent="0.25">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2.75" customHeight="1" x14ac:dyDescent="0.25">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2.75" customHeight="1" x14ac:dyDescent="0.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2.75" customHeight="1" x14ac:dyDescent="0.25">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2.75" customHeight="1" x14ac:dyDescent="0.25">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2.75" customHeight="1" x14ac:dyDescent="0.25">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2.75" customHeight="1" x14ac:dyDescent="0.25">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2.75" customHeight="1" x14ac:dyDescent="0.25">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2.75" customHeight="1" x14ac:dyDescent="0.25">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2.75" customHeight="1" x14ac:dyDescent="0.25">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2.75" customHeight="1" x14ac:dyDescent="0.25">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2.75" customHeight="1" x14ac:dyDescent="0.25">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2.75" customHeight="1" x14ac:dyDescent="0.2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2.75" customHeight="1" x14ac:dyDescent="0.25">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2.75" customHeight="1" x14ac:dyDescent="0.25">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2.75" customHeight="1" x14ac:dyDescent="0.25">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2.75" customHeight="1" x14ac:dyDescent="0.25">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2.75" customHeight="1" x14ac:dyDescent="0.25">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2.75" customHeight="1" x14ac:dyDescent="0.25">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2.75" customHeight="1" x14ac:dyDescent="0.25">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2.75" customHeight="1" x14ac:dyDescent="0.25">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2.75" customHeight="1" x14ac:dyDescent="0.25">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2.75" customHeight="1" x14ac:dyDescent="0.2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2.75" customHeight="1" x14ac:dyDescent="0.25">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2.75" customHeight="1" x14ac:dyDescent="0.25">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2.75" customHeight="1" x14ac:dyDescent="0.25">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2.75" customHeight="1" x14ac:dyDescent="0.25">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2.75" customHeight="1" x14ac:dyDescent="0.25">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2.75" customHeight="1" x14ac:dyDescent="0.25">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2.75" customHeight="1" x14ac:dyDescent="0.25">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2.75" customHeight="1" x14ac:dyDescent="0.25">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2.75" customHeight="1" x14ac:dyDescent="0.25">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2.75" customHeight="1" x14ac:dyDescent="0.2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2.75" customHeight="1" x14ac:dyDescent="0.2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2.75" customHeight="1" x14ac:dyDescent="0.25">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2.75" customHeight="1" x14ac:dyDescent="0.2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2.75" customHeight="1" x14ac:dyDescent="0.25">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2.75" customHeight="1" x14ac:dyDescent="0.2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2.75" customHeight="1" x14ac:dyDescent="0.25">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2.75" customHeight="1" x14ac:dyDescent="0.2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2.75" customHeight="1" x14ac:dyDescent="0.2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2.75" customHeight="1" x14ac:dyDescent="0.2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2.75" customHeight="1" x14ac:dyDescent="0.2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2.75" customHeight="1" x14ac:dyDescent="0.25">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2.75" customHeight="1" x14ac:dyDescent="0.2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2.75" customHeight="1" x14ac:dyDescent="0.25">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2.75" customHeight="1" x14ac:dyDescent="0.25">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2.75" customHeight="1" x14ac:dyDescent="0.25">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2.75" customHeight="1" x14ac:dyDescent="0.25">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2.75" customHeight="1" x14ac:dyDescent="0.25">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2.75" customHeight="1" x14ac:dyDescent="0.25">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2.75" customHeight="1" x14ac:dyDescent="0.25">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2.75" customHeight="1" x14ac:dyDescent="0.2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2.75" customHeight="1" x14ac:dyDescent="0.25">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2.75" customHeight="1" x14ac:dyDescent="0.25">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2.75" customHeight="1" x14ac:dyDescent="0.25">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2.75" customHeight="1" x14ac:dyDescent="0.25">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2.75" customHeight="1" x14ac:dyDescent="0.25">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2.75" customHeight="1" x14ac:dyDescent="0.25">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2.75" customHeight="1" x14ac:dyDescent="0.25">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2.75" customHeight="1" x14ac:dyDescent="0.25">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2.75" customHeight="1" x14ac:dyDescent="0.25">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2.75" customHeight="1" x14ac:dyDescent="0.2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2.75" customHeight="1" x14ac:dyDescent="0.25">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2.75" customHeight="1" x14ac:dyDescent="0.25">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2.75" customHeight="1" x14ac:dyDescent="0.25">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2.75" customHeight="1" x14ac:dyDescent="0.25">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2.75" customHeight="1" x14ac:dyDescent="0.25">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2.75" customHeight="1" x14ac:dyDescent="0.25">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2.75" customHeight="1" x14ac:dyDescent="0.25">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2.75" customHeight="1" x14ac:dyDescent="0.25">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2.75" customHeight="1" x14ac:dyDescent="0.25">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2.75" customHeight="1" x14ac:dyDescent="0.2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2.75" customHeight="1" x14ac:dyDescent="0.25">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2.75" customHeight="1" x14ac:dyDescent="0.25">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2.75" customHeight="1" x14ac:dyDescent="0.25">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2.75" customHeight="1" x14ac:dyDescent="0.25">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2.75" customHeight="1" x14ac:dyDescent="0.2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2.75" customHeight="1" x14ac:dyDescent="0.25">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2.75" customHeight="1" x14ac:dyDescent="0.25">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2.75" customHeight="1" x14ac:dyDescent="0.25">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2.75" customHeight="1" x14ac:dyDescent="0.25">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2.75" customHeight="1" x14ac:dyDescent="0.2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2.75" customHeight="1" x14ac:dyDescent="0.25">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2.75" customHeight="1" x14ac:dyDescent="0.25">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2.75" customHeight="1" x14ac:dyDescent="0.25">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2.75" customHeight="1" x14ac:dyDescent="0.25">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2.75" customHeight="1" x14ac:dyDescent="0.25">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2.75" customHeight="1" x14ac:dyDescent="0.25">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2.75" customHeight="1" x14ac:dyDescent="0.25">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2.75" customHeight="1" x14ac:dyDescent="0.25">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2.75" customHeight="1" x14ac:dyDescent="0.25">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2.75" customHeight="1" x14ac:dyDescent="0.2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2.75" customHeight="1" x14ac:dyDescent="0.25">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2.75" customHeight="1" x14ac:dyDescent="0.25">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2.75" customHeight="1" x14ac:dyDescent="0.25">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2.75" customHeight="1" x14ac:dyDescent="0.25">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2.75" customHeight="1" x14ac:dyDescent="0.25">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2.75" customHeight="1" x14ac:dyDescent="0.2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2.75" customHeight="1" x14ac:dyDescent="0.25">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2.75" customHeight="1" x14ac:dyDescent="0.25">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2.75" customHeight="1" x14ac:dyDescent="0.25">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2.75" customHeight="1" x14ac:dyDescent="0.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2.75" customHeight="1" x14ac:dyDescent="0.25">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2.75" customHeight="1" x14ac:dyDescent="0.25">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2.75" customHeight="1" x14ac:dyDescent="0.2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2.75" customHeight="1" x14ac:dyDescent="0.25">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2.75" customHeight="1" x14ac:dyDescent="0.25">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2.75" customHeight="1" x14ac:dyDescent="0.25">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2.75" customHeight="1" x14ac:dyDescent="0.25">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2.75" customHeight="1" x14ac:dyDescent="0.25">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2.75" customHeight="1" x14ac:dyDescent="0.25">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2.75" customHeight="1" x14ac:dyDescent="0.2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2.75" customHeight="1" x14ac:dyDescent="0.25">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2.75" customHeight="1" x14ac:dyDescent="0.25">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2.75" customHeight="1" x14ac:dyDescent="0.25">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2.75" customHeight="1" x14ac:dyDescent="0.25">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2.75" customHeight="1" x14ac:dyDescent="0.25">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2.75" customHeight="1" x14ac:dyDescent="0.25">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2.75" customHeight="1" x14ac:dyDescent="0.25">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2.75" customHeight="1" x14ac:dyDescent="0.25">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2.75" customHeight="1" x14ac:dyDescent="0.25">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2.75" customHeight="1" x14ac:dyDescent="0.2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2.75" customHeight="1" x14ac:dyDescent="0.25">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2.75" customHeight="1" x14ac:dyDescent="0.25">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2.75" customHeight="1" x14ac:dyDescent="0.25">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2.75" customHeight="1" x14ac:dyDescent="0.25">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2.75" customHeight="1" x14ac:dyDescent="0.25">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2.75" customHeight="1" x14ac:dyDescent="0.25">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2.75" customHeight="1" x14ac:dyDescent="0.25">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2.75" customHeight="1" x14ac:dyDescent="0.25">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2.75" customHeight="1" x14ac:dyDescent="0.25">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2.75" customHeight="1" x14ac:dyDescent="0.2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2.75" customHeight="1" x14ac:dyDescent="0.25">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2.75" customHeight="1" x14ac:dyDescent="0.25">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2.75" customHeight="1" x14ac:dyDescent="0.25">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2.75" customHeight="1" x14ac:dyDescent="0.25">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2.75" customHeight="1" x14ac:dyDescent="0.25">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2.75" customHeight="1" x14ac:dyDescent="0.25">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2.75" customHeight="1" x14ac:dyDescent="0.25">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2.75" customHeight="1" x14ac:dyDescent="0.25">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2.75" customHeight="1" x14ac:dyDescent="0.25">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2.75" customHeight="1" x14ac:dyDescent="0.2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2.75" customHeight="1" x14ac:dyDescent="0.25">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2.75" customHeight="1" x14ac:dyDescent="0.25">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2.75" customHeight="1" x14ac:dyDescent="0.25">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2.75" customHeight="1" x14ac:dyDescent="0.25">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2.75" customHeight="1" x14ac:dyDescent="0.25">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2.75" customHeight="1" x14ac:dyDescent="0.25">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2.75" customHeight="1" x14ac:dyDescent="0.25">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2.75" customHeight="1" x14ac:dyDescent="0.25">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2.75" customHeight="1" x14ac:dyDescent="0.25">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2.75" customHeight="1" x14ac:dyDescent="0.2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2.75" customHeight="1" x14ac:dyDescent="0.25">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2.75" customHeight="1" x14ac:dyDescent="0.25">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2.75" customHeight="1" x14ac:dyDescent="0.25">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2.75" customHeight="1" x14ac:dyDescent="0.25">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2.75" customHeight="1" x14ac:dyDescent="0.25">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2.75" customHeight="1" x14ac:dyDescent="0.25">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2.75" customHeight="1" x14ac:dyDescent="0.25">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2.75" customHeight="1" x14ac:dyDescent="0.25">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2.75" customHeight="1" x14ac:dyDescent="0.25">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2.75" customHeight="1" x14ac:dyDescent="0.2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2.75" customHeight="1" x14ac:dyDescent="0.25">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2.75" customHeight="1" x14ac:dyDescent="0.25">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2.75" customHeight="1" x14ac:dyDescent="0.25">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2.75" customHeight="1" x14ac:dyDescent="0.25">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2.75" customHeight="1" x14ac:dyDescent="0.25">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2.75" customHeight="1" x14ac:dyDescent="0.25">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2.75" customHeight="1" x14ac:dyDescent="0.25">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2.75" customHeight="1" x14ac:dyDescent="0.25">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2.75" customHeight="1" x14ac:dyDescent="0.25">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2.75" customHeight="1" x14ac:dyDescent="0.2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2.75" customHeight="1" x14ac:dyDescent="0.25">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2.75" customHeight="1" x14ac:dyDescent="0.25">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2.75" customHeight="1" x14ac:dyDescent="0.25">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2.75" customHeight="1" x14ac:dyDescent="0.25">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2.75" customHeight="1" x14ac:dyDescent="0.25">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2.75" customHeight="1" x14ac:dyDescent="0.25">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2.75" customHeight="1" x14ac:dyDescent="0.25">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2.75" customHeight="1" x14ac:dyDescent="0.25">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2.75" customHeight="1" x14ac:dyDescent="0.25">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2.75" customHeight="1" x14ac:dyDescent="0.2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2.75" customHeight="1" x14ac:dyDescent="0.25">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2.75" customHeight="1" x14ac:dyDescent="0.25">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2.75" customHeight="1" x14ac:dyDescent="0.25">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2.75" customHeight="1" x14ac:dyDescent="0.25">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2.75" customHeight="1" x14ac:dyDescent="0.25">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2.75" customHeight="1" x14ac:dyDescent="0.25">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2.75" customHeight="1" x14ac:dyDescent="0.25">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2.75" customHeight="1" x14ac:dyDescent="0.25">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2.75" customHeight="1" x14ac:dyDescent="0.25">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2.75" customHeight="1" x14ac:dyDescent="0.2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2.75" customHeight="1" x14ac:dyDescent="0.25">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2.75" customHeight="1" x14ac:dyDescent="0.25">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2.75" customHeight="1" x14ac:dyDescent="0.25">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2.75" customHeight="1" x14ac:dyDescent="0.25">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2.75" customHeight="1" x14ac:dyDescent="0.25">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2.75" customHeight="1" x14ac:dyDescent="0.25">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2.75" customHeight="1" x14ac:dyDescent="0.25">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2.75" customHeight="1" x14ac:dyDescent="0.25">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2.75" customHeight="1" x14ac:dyDescent="0.25">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2.75" customHeight="1" x14ac:dyDescent="0.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2.75" customHeight="1" x14ac:dyDescent="0.25">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2.75" customHeight="1" x14ac:dyDescent="0.25">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2.75" customHeight="1" x14ac:dyDescent="0.25">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2.75" customHeight="1" x14ac:dyDescent="0.25">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2.75" customHeight="1" x14ac:dyDescent="0.25">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2.75" customHeight="1" x14ac:dyDescent="0.25">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2.75" customHeight="1" x14ac:dyDescent="0.25">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2.75" customHeight="1" x14ac:dyDescent="0.25">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2.75" customHeight="1" x14ac:dyDescent="0.25">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2.75" customHeight="1" x14ac:dyDescent="0.2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2.75" customHeight="1" x14ac:dyDescent="0.25">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2.75" customHeight="1" x14ac:dyDescent="0.25">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2.75" customHeight="1" x14ac:dyDescent="0.25">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2.75" customHeight="1" x14ac:dyDescent="0.25">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2.75" customHeight="1" x14ac:dyDescent="0.25">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2.75" customHeight="1" x14ac:dyDescent="0.25">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2.75" customHeight="1" x14ac:dyDescent="0.25">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2.75" customHeight="1" x14ac:dyDescent="0.25">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2.75" customHeight="1" x14ac:dyDescent="0.25">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2.75" customHeight="1" x14ac:dyDescent="0.2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2.75" customHeight="1" x14ac:dyDescent="0.25">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2.75" customHeight="1" x14ac:dyDescent="0.25">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2.75" customHeight="1" x14ac:dyDescent="0.25">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2.75" customHeight="1" x14ac:dyDescent="0.25">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2.75" customHeight="1" x14ac:dyDescent="0.25">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2.75" customHeight="1" x14ac:dyDescent="0.25">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2.75" customHeight="1" x14ac:dyDescent="0.25">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2.75" customHeight="1" x14ac:dyDescent="0.25">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2.75" customHeight="1" x14ac:dyDescent="0.25">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2.75" customHeight="1" x14ac:dyDescent="0.2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2.75" customHeight="1" x14ac:dyDescent="0.25">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2.75" customHeight="1" x14ac:dyDescent="0.25">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2.75" customHeight="1" x14ac:dyDescent="0.25">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2.75" customHeight="1" x14ac:dyDescent="0.25">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2.75" customHeight="1" x14ac:dyDescent="0.25">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2.75" customHeight="1" x14ac:dyDescent="0.25">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2.75" customHeight="1" x14ac:dyDescent="0.25">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2.75" customHeight="1" x14ac:dyDescent="0.25">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2.75" customHeight="1" x14ac:dyDescent="0.25">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2.75" customHeight="1" x14ac:dyDescent="0.2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2.75" customHeight="1" x14ac:dyDescent="0.25">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2.75" customHeight="1" x14ac:dyDescent="0.25">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2.75" customHeight="1" x14ac:dyDescent="0.25">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2.75" customHeight="1" x14ac:dyDescent="0.25">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2.75" customHeight="1" x14ac:dyDescent="0.25">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2.75" customHeight="1" x14ac:dyDescent="0.25">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2.75" customHeight="1" x14ac:dyDescent="0.25">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2.75" customHeight="1" x14ac:dyDescent="0.25">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2.75" customHeight="1" x14ac:dyDescent="0.25">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2.75" customHeight="1" x14ac:dyDescent="0.2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2.75" customHeight="1" x14ac:dyDescent="0.25">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2.75" customHeight="1" x14ac:dyDescent="0.25">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2.75" customHeight="1" x14ac:dyDescent="0.25">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2.75" customHeight="1" x14ac:dyDescent="0.25">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2.75" customHeight="1" x14ac:dyDescent="0.25">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2.75" customHeight="1" x14ac:dyDescent="0.25">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2.75" customHeight="1" x14ac:dyDescent="0.25">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2.75" customHeight="1" x14ac:dyDescent="0.25">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2.75" customHeight="1" x14ac:dyDescent="0.25">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2.75" customHeight="1" x14ac:dyDescent="0.2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2.75" customHeight="1" x14ac:dyDescent="0.25">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2.75" customHeight="1" x14ac:dyDescent="0.25">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2.75" customHeight="1" x14ac:dyDescent="0.25">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2.75" customHeight="1" x14ac:dyDescent="0.25">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2.75" customHeight="1" x14ac:dyDescent="0.25">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2.75" customHeight="1" x14ac:dyDescent="0.25">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2.75" customHeight="1" x14ac:dyDescent="0.25">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2.75" customHeight="1" x14ac:dyDescent="0.25">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2.75" customHeight="1" x14ac:dyDescent="0.25">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2.75" customHeight="1" x14ac:dyDescent="0.2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2.75" customHeight="1" x14ac:dyDescent="0.25">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2.75" customHeight="1" x14ac:dyDescent="0.25">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2.75" customHeight="1" x14ac:dyDescent="0.25">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2.75" customHeight="1" x14ac:dyDescent="0.25">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2.75" customHeight="1" x14ac:dyDescent="0.25">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2.75" customHeight="1" x14ac:dyDescent="0.25">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2.75" customHeight="1" x14ac:dyDescent="0.25">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2.75" customHeight="1" x14ac:dyDescent="0.25">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2.75" customHeight="1" x14ac:dyDescent="0.25">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2.75" customHeight="1" x14ac:dyDescent="0.2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2.75" customHeight="1" x14ac:dyDescent="0.25">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2.75" customHeight="1" x14ac:dyDescent="0.25">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2.75" customHeight="1" x14ac:dyDescent="0.25">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2.75" customHeight="1" x14ac:dyDescent="0.25">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2.75" customHeight="1" x14ac:dyDescent="0.25">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2.75" customHeight="1" x14ac:dyDescent="0.25">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2.75" customHeight="1" x14ac:dyDescent="0.25">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2.75" customHeight="1" x14ac:dyDescent="0.25">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2.75" customHeight="1" x14ac:dyDescent="0.25">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2.75" customHeight="1" x14ac:dyDescent="0.2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2.75" customHeight="1" x14ac:dyDescent="0.25">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2.75" customHeight="1" x14ac:dyDescent="0.25">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2.75" customHeight="1" x14ac:dyDescent="0.25">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2.75" customHeight="1" x14ac:dyDescent="0.25">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2.75" customHeight="1" x14ac:dyDescent="0.25">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2.75" customHeight="1" x14ac:dyDescent="0.25">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2.75" customHeight="1" x14ac:dyDescent="0.25">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2.75" customHeight="1" x14ac:dyDescent="0.25">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2.75" customHeight="1" x14ac:dyDescent="0.25">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2.75" customHeight="1" x14ac:dyDescent="0.2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2.75" customHeight="1" x14ac:dyDescent="0.25">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2.75" customHeight="1" x14ac:dyDescent="0.25">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2.75" customHeight="1" x14ac:dyDescent="0.25">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2.75" customHeight="1" x14ac:dyDescent="0.25">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2.75" customHeight="1" x14ac:dyDescent="0.25">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2.75" customHeight="1" x14ac:dyDescent="0.25">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2.75" customHeight="1" x14ac:dyDescent="0.25">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2.75" customHeight="1" x14ac:dyDescent="0.25">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2.75" customHeight="1" x14ac:dyDescent="0.25">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2.75" customHeight="1" x14ac:dyDescent="0.2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2.75" customHeight="1" x14ac:dyDescent="0.25">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2.75" customHeight="1" x14ac:dyDescent="0.25">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2.75" customHeight="1" x14ac:dyDescent="0.25">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2.75" customHeight="1" x14ac:dyDescent="0.25">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2.75" customHeight="1" x14ac:dyDescent="0.25">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2.75" customHeight="1" x14ac:dyDescent="0.25">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2.75" customHeight="1" x14ac:dyDescent="0.25">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2.75" customHeight="1" x14ac:dyDescent="0.25">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2.75" customHeight="1" x14ac:dyDescent="0.25">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2.75" customHeight="1" x14ac:dyDescent="0.2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2.75" customHeight="1" x14ac:dyDescent="0.25">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2.75" customHeight="1" x14ac:dyDescent="0.25">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2.75" customHeight="1" x14ac:dyDescent="0.25">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2.75" customHeight="1" x14ac:dyDescent="0.25">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2.75" customHeight="1" x14ac:dyDescent="0.25">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2.75" customHeight="1" x14ac:dyDescent="0.25">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2.75" customHeight="1" x14ac:dyDescent="0.25">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2.75" customHeight="1" x14ac:dyDescent="0.25">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2.75" customHeight="1" x14ac:dyDescent="0.25">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2.75" customHeight="1" x14ac:dyDescent="0.2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2.75" customHeight="1" x14ac:dyDescent="0.25">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2.75" customHeight="1" x14ac:dyDescent="0.25">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2.75" customHeight="1" x14ac:dyDescent="0.25">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2.75" customHeight="1" x14ac:dyDescent="0.25">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2.75" customHeight="1" x14ac:dyDescent="0.25">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2.75" customHeight="1" x14ac:dyDescent="0.25">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2.75" customHeight="1" x14ac:dyDescent="0.25">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2.75" customHeight="1" x14ac:dyDescent="0.25">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2.75" customHeight="1" x14ac:dyDescent="0.25">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2.75" customHeight="1" x14ac:dyDescent="0.2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2.75" customHeight="1" x14ac:dyDescent="0.25">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2.75" customHeight="1" x14ac:dyDescent="0.25">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2.75" customHeight="1" x14ac:dyDescent="0.25">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2.75" customHeight="1" x14ac:dyDescent="0.25">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2.75" customHeight="1" x14ac:dyDescent="0.25">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2.75" customHeight="1" x14ac:dyDescent="0.25">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2.75" customHeight="1" x14ac:dyDescent="0.25">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2.75" customHeight="1" x14ac:dyDescent="0.25">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2.75" customHeight="1" x14ac:dyDescent="0.25">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2.75" customHeight="1" x14ac:dyDescent="0.2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2.75" customHeight="1" x14ac:dyDescent="0.25">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2.75" customHeight="1" x14ac:dyDescent="0.25">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2.75" customHeight="1" x14ac:dyDescent="0.25">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2.75" customHeight="1" x14ac:dyDescent="0.25">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2.75" customHeight="1" x14ac:dyDescent="0.25">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2.75" customHeight="1" x14ac:dyDescent="0.25">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2.75" customHeight="1" x14ac:dyDescent="0.25">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2.75" customHeight="1" x14ac:dyDescent="0.25">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2.75" customHeight="1" x14ac:dyDescent="0.25">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2.75" customHeight="1" x14ac:dyDescent="0.2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2.75" customHeight="1" x14ac:dyDescent="0.25">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2.75" customHeight="1" x14ac:dyDescent="0.25">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2.75" customHeight="1" x14ac:dyDescent="0.25">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2.75" customHeight="1" x14ac:dyDescent="0.25">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2.75" customHeight="1" x14ac:dyDescent="0.25">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2.75" customHeight="1" x14ac:dyDescent="0.25">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2.75" customHeight="1" x14ac:dyDescent="0.25">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2.75" customHeight="1" x14ac:dyDescent="0.25">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2.75" customHeight="1" x14ac:dyDescent="0.25">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2.75" customHeight="1" x14ac:dyDescent="0.2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2.75" customHeight="1" x14ac:dyDescent="0.25">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2.75" customHeight="1" x14ac:dyDescent="0.25">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2.75" customHeight="1" x14ac:dyDescent="0.25">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2.75" customHeight="1" x14ac:dyDescent="0.25">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2.75" customHeight="1" x14ac:dyDescent="0.25">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2.75" customHeight="1" x14ac:dyDescent="0.25">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2.75" customHeight="1" x14ac:dyDescent="0.25">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2.75" customHeight="1" x14ac:dyDescent="0.25">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2.75" customHeight="1" x14ac:dyDescent="0.25">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2.75" customHeight="1" x14ac:dyDescent="0.2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2.75" customHeight="1" x14ac:dyDescent="0.25">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2.75" customHeight="1" x14ac:dyDescent="0.25">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2.75" customHeight="1" x14ac:dyDescent="0.25">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2.75" customHeight="1" x14ac:dyDescent="0.25">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2.75" customHeight="1" x14ac:dyDescent="0.25">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2.75" customHeight="1" x14ac:dyDescent="0.25">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2.75" customHeight="1" x14ac:dyDescent="0.25">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2.75" customHeight="1" x14ac:dyDescent="0.25">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2.75" customHeight="1" x14ac:dyDescent="0.25">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2.75" customHeight="1" x14ac:dyDescent="0.2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2.75" customHeight="1" x14ac:dyDescent="0.25">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2.75" customHeight="1" x14ac:dyDescent="0.25">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2.75" customHeight="1" x14ac:dyDescent="0.25">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2.75" customHeight="1" x14ac:dyDescent="0.25">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2.75" customHeight="1" x14ac:dyDescent="0.25">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2.75" customHeight="1" x14ac:dyDescent="0.25">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2.75" customHeight="1" x14ac:dyDescent="0.25">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2.75" customHeight="1" x14ac:dyDescent="0.25">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2.75" customHeight="1" x14ac:dyDescent="0.25">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2.75" customHeight="1" x14ac:dyDescent="0.2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2.75" customHeight="1" x14ac:dyDescent="0.25">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2.75" customHeight="1" x14ac:dyDescent="0.25">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2.75" customHeight="1" x14ac:dyDescent="0.25">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2.75" customHeight="1" x14ac:dyDescent="0.25">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2.75" customHeight="1" x14ac:dyDescent="0.25">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2.75" customHeight="1" x14ac:dyDescent="0.25">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2.75" customHeight="1" x14ac:dyDescent="0.25">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2.75" customHeight="1" x14ac:dyDescent="0.25">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2.75" customHeight="1" x14ac:dyDescent="0.25">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2.75" customHeight="1" x14ac:dyDescent="0.2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2.75" customHeight="1" x14ac:dyDescent="0.25">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2.75" customHeight="1" x14ac:dyDescent="0.25">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2.75" customHeight="1" x14ac:dyDescent="0.25">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2.75" customHeight="1" x14ac:dyDescent="0.25">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2.75" customHeight="1" x14ac:dyDescent="0.25">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2.75" customHeight="1" x14ac:dyDescent="0.25">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2.75" customHeight="1" x14ac:dyDescent="0.25">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2.75" customHeight="1" x14ac:dyDescent="0.25">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2.75" customHeight="1" x14ac:dyDescent="0.25">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2.75" customHeight="1" x14ac:dyDescent="0.2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2.75" customHeight="1" x14ac:dyDescent="0.25">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2.75" customHeight="1" x14ac:dyDescent="0.25">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2.75" customHeight="1" x14ac:dyDescent="0.25">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2.75" customHeight="1" x14ac:dyDescent="0.25">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2.75" customHeight="1" x14ac:dyDescent="0.25">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2.75" customHeight="1" x14ac:dyDescent="0.25">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2.75" customHeight="1" x14ac:dyDescent="0.25">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2.75" customHeight="1" x14ac:dyDescent="0.25">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2.75" customHeight="1" x14ac:dyDescent="0.25">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2.75" customHeight="1" x14ac:dyDescent="0.2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2.75" customHeight="1" x14ac:dyDescent="0.25">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2.75" customHeight="1" x14ac:dyDescent="0.25">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2.75" customHeight="1" x14ac:dyDescent="0.25">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2.75" customHeight="1" x14ac:dyDescent="0.25">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2.75" customHeight="1" x14ac:dyDescent="0.25">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2.75" customHeight="1" x14ac:dyDescent="0.25">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2.75" customHeight="1" x14ac:dyDescent="0.25">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2.75" customHeight="1" x14ac:dyDescent="0.25">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2.75" customHeight="1" x14ac:dyDescent="0.25">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2.75" customHeight="1" x14ac:dyDescent="0.2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2.75" customHeight="1" x14ac:dyDescent="0.25">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2.75" customHeight="1" x14ac:dyDescent="0.25">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2.75" customHeight="1" x14ac:dyDescent="0.25">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2.75" customHeight="1" x14ac:dyDescent="0.25">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2.75" customHeight="1" x14ac:dyDescent="0.25">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2.75" customHeight="1" x14ac:dyDescent="0.25">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2.75" customHeight="1" x14ac:dyDescent="0.25">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2.75" customHeight="1" x14ac:dyDescent="0.25">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2.75" customHeight="1" x14ac:dyDescent="0.25">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2.75" customHeight="1" x14ac:dyDescent="0.2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2.75" customHeight="1" x14ac:dyDescent="0.25">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2.75" customHeight="1" x14ac:dyDescent="0.25">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2.75" customHeight="1" x14ac:dyDescent="0.25">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2.75" customHeight="1" x14ac:dyDescent="0.25">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2.75" customHeight="1" x14ac:dyDescent="0.25">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2.75" customHeight="1" x14ac:dyDescent="0.25">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2.75" customHeight="1" x14ac:dyDescent="0.25">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2.75" customHeight="1" x14ac:dyDescent="0.25">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2.75" customHeight="1" x14ac:dyDescent="0.25">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2.75" customHeight="1" x14ac:dyDescent="0.2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2.75" customHeight="1" x14ac:dyDescent="0.25">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2.75" customHeight="1" x14ac:dyDescent="0.25">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2.75" customHeight="1" x14ac:dyDescent="0.25">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2.75" customHeight="1" x14ac:dyDescent="0.25">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2.75" customHeight="1" x14ac:dyDescent="0.25">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2.75" customHeight="1" x14ac:dyDescent="0.25">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2.75" customHeight="1" x14ac:dyDescent="0.25">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2.75" customHeight="1" x14ac:dyDescent="0.25">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2.75" customHeight="1" x14ac:dyDescent="0.25">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2.75" customHeight="1" x14ac:dyDescent="0.25">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2.75" customHeight="1" x14ac:dyDescent="0.25">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2.75" customHeight="1" x14ac:dyDescent="0.25">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2.75" customHeight="1" x14ac:dyDescent="0.25">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2.75" customHeight="1" x14ac:dyDescent="0.25">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2.75" customHeight="1" x14ac:dyDescent="0.25">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Rank</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2021-09-23T19:11:25Z</cp:lastPrinted>
  <dcterms:created xsi:type="dcterms:W3CDTF">2011-02-22T14:15:27Z</dcterms:created>
  <dcterms:modified xsi:type="dcterms:W3CDTF">2021-10-18T17:16:04Z</dcterms:modified>
</cp:coreProperties>
</file>